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57E36935-32B1-4518-AB9A-212251CA0D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8" i="22" l="1"/>
  <c r="F18" i="22"/>
  <c r="E18" i="22"/>
  <c r="D18" i="22"/>
  <c r="C18" i="22"/>
  <c r="B18" i="22"/>
  <c r="G7" i="22"/>
  <c r="G29" i="22" s="1"/>
  <c r="F7" i="22"/>
  <c r="F29" i="22" s="1"/>
  <c r="E7" i="22"/>
  <c r="E29" i="22" s="1"/>
  <c r="D7" i="22"/>
  <c r="D29" i="22" s="1"/>
  <c r="C7" i="22"/>
  <c r="C29" i="22" s="1"/>
  <c r="B7" i="22"/>
  <c r="B29" i="22" s="1"/>
  <c r="G37" i="20" l="1"/>
  <c r="F37" i="20"/>
  <c r="E37" i="20"/>
  <c r="D37" i="20"/>
  <c r="C37" i="20"/>
  <c r="B37" i="20"/>
  <c r="G29" i="20"/>
  <c r="F29" i="20"/>
  <c r="E29" i="20"/>
  <c r="D29" i="20"/>
  <c r="C29" i="20"/>
  <c r="B29" i="20"/>
  <c r="G22" i="20"/>
  <c r="G32" i="20" s="1"/>
  <c r="F22" i="20"/>
  <c r="F32" i="20" s="1"/>
  <c r="E22" i="20"/>
  <c r="D22" i="20"/>
  <c r="C22" i="20"/>
  <c r="C32" i="20" s="1"/>
  <c r="B22" i="20"/>
  <c r="B32" i="20" s="1"/>
  <c r="G7" i="20"/>
  <c r="F7" i="20"/>
  <c r="E7" i="20"/>
  <c r="E32" i="20" s="1"/>
  <c r="D7" i="20"/>
  <c r="D32" i="20" s="1"/>
  <c r="C7" i="20"/>
  <c r="B7" i="20"/>
  <c r="B7" i="16"/>
  <c r="C7" i="16"/>
  <c r="D7" i="16"/>
  <c r="E7" i="16"/>
  <c r="E31" i="16" s="1"/>
  <c r="F7" i="16"/>
  <c r="G7" i="16"/>
  <c r="B21" i="16"/>
  <c r="C21" i="16"/>
  <c r="D21" i="16"/>
  <c r="E21" i="16"/>
  <c r="F21" i="16"/>
  <c r="G21" i="16"/>
  <c r="B28" i="16"/>
  <c r="C28" i="16"/>
  <c r="D28" i="16"/>
  <c r="D31" i="16" s="1"/>
  <c r="E28" i="16"/>
  <c r="F28" i="16"/>
  <c r="G28" i="16"/>
  <c r="B31" i="16"/>
  <c r="C31" i="16"/>
  <c r="F31" i="16"/>
  <c r="G31" i="16"/>
  <c r="D31" i="10" l="1"/>
  <c r="G31" i="10" s="1"/>
  <c r="D30" i="10"/>
  <c r="G30" i="10" s="1"/>
  <c r="D29" i="10"/>
  <c r="G29" i="10" s="1"/>
  <c r="G28" i="10" s="1"/>
  <c r="F28" i="10"/>
  <c r="E28" i="10"/>
  <c r="D28" i="10"/>
  <c r="C28" i="10"/>
  <c r="B28" i="10"/>
  <c r="D27" i="10"/>
  <c r="G27" i="10" s="1"/>
  <c r="D26" i="10"/>
  <c r="G26" i="10" s="1"/>
  <c r="D25" i="10"/>
  <c r="G25" i="10" s="1"/>
  <c r="G24" i="10" s="1"/>
  <c r="F24" i="10"/>
  <c r="E24" i="10"/>
  <c r="E21" i="10" s="1"/>
  <c r="D24" i="10"/>
  <c r="C24" i="10"/>
  <c r="B24" i="10"/>
  <c r="D23" i="10"/>
  <c r="D21" i="10" s="1"/>
  <c r="D22" i="10"/>
  <c r="G22" i="10" s="1"/>
  <c r="F21" i="10"/>
  <c r="C21" i="10"/>
  <c r="B21" i="10"/>
  <c r="D19" i="10"/>
  <c r="G19" i="10" s="1"/>
  <c r="D18" i="10"/>
  <c r="D16" i="10" s="1"/>
  <c r="D17" i="10"/>
  <c r="G17" i="10" s="1"/>
  <c r="F16" i="10"/>
  <c r="E16" i="10"/>
  <c r="C16" i="10"/>
  <c r="B16" i="10"/>
  <c r="D15" i="10"/>
  <c r="G15" i="10" s="1"/>
  <c r="D14" i="10"/>
  <c r="D12" i="10" s="1"/>
  <c r="D13" i="10"/>
  <c r="G13" i="10" s="1"/>
  <c r="F12" i="10"/>
  <c r="F9" i="10" s="1"/>
  <c r="F33" i="10" s="1"/>
  <c r="E12" i="10"/>
  <c r="C12" i="10"/>
  <c r="C9" i="10" s="1"/>
  <c r="C33" i="10" s="1"/>
  <c r="B12" i="10"/>
  <c r="B9" i="10" s="1"/>
  <c r="B33" i="10" s="1"/>
  <c r="D11" i="10"/>
  <c r="G11" i="10" s="1"/>
  <c r="D10" i="10"/>
  <c r="G10" i="10" s="1"/>
  <c r="E9" i="10"/>
  <c r="E33" i="10" s="1"/>
  <c r="D75" i="9"/>
  <c r="G75" i="9" s="1"/>
  <c r="D74" i="9"/>
  <c r="G74" i="9" s="1"/>
  <c r="D73" i="9"/>
  <c r="G73" i="9" s="1"/>
  <c r="D72" i="9"/>
  <c r="G72" i="9" s="1"/>
  <c r="G71" i="9" s="1"/>
  <c r="F71" i="9"/>
  <c r="E71" i="9"/>
  <c r="C71" i="9"/>
  <c r="B71" i="9"/>
  <c r="D70" i="9"/>
  <c r="G70" i="9" s="1"/>
  <c r="D69" i="9"/>
  <c r="G69" i="9" s="1"/>
  <c r="D68" i="9"/>
  <c r="G68" i="9" s="1"/>
  <c r="D67" i="9"/>
  <c r="G67" i="9" s="1"/>
  <c r="D66" i="9"/>
  <c r="G66" i="9" s="1"/>
  <c r="D65" i="9"/>
  <c r="G65" i="9" s="1"/>
  <c r="D64" i="9"/>
  <c r="G64" i="9" s="1"/>
  <c r="D63" i="9"/>
  <c r="G63" i="9" s="1"/>
  <c r="D62" i="9"/>
  <c r="G62" i="9" s="1"/>
  <c r="F61" i="9"/>
  <c r="E61" i="9"/>
  <c r="C61" i="9"/>
  <c r="B61" i="9"/>
  <c r="D60" i="9"/>
  <c r="G60" i="9" s="1"/>
  <c r="D59" i="9"/>
  <c r="G59" i="9" s="1"/>
  <c r="D58" i="9"/>
  <c r="G58" i="9" s="1"/>
  <c r="D57" i="9"/>
  <c r="G57" i="9" s="1"/>
  <c r="D56" i="9"/>
  <c r="G56" i="9" s="1"/>
  <c r="D55" i="9"/>
  <c r="G55" i="9" s="1"/>
  <c r="D54" i="9"/>
  <c r="G54" i="9" s="1"/>
  <c r="G53" i="9" s="1"/>
  <c r="F53" i="9"/>
  <c r="E53" i="9"/>
  <c r="C53" i="9"/>
  <c r="B53" i="9"/>
  <c r="D52" i="9"/>
  <c r="G52" i="9" s="1"/>
  <c r="D51" i="9"/>
  <c r="G51" i="9" s="1"/>
  <c r="D50" i="9"/>
  <c r="G50" i="9" s="1"/>
  <c r="D49" i="9"/>
  <c r="G49" i="9" s="1"/>
  <c r="D48" i="9"/>
  <c r="G48" i="9" s="1"/>
  <c r="D47" i="9"/>
  <c r="G47" i="9" s="1"/>
  <c r="D46" i="9"/>
  <c r="G46" i="9" s="1"/>
  <c r="D45" i="9"/>
  <c r="G45" i="9" s="1"/>
  <c r="G44" i="9" s="1"/>
  <c r="F44" i="9"/>
  <c r="E44" i="9"/>
  <c r="E43" i="9" s="1"/>
  <c r="D44" i="9"/>
  <c r="C44" i="9"/>
  <c r="B44" i="9"/>
  <c r="F43" i="9"/>
  <c r="C43" i="9"/>
  <c r="B43" i="9"/>
  <c r="D41" i="9"/>
  <c r="G41" i="9" s="1"/>
  <c r="D40" i="9"/>
  <c r="G40" i="9" s="1"/>
  <c r="D39" i="9"/>
  <c r="G39" i="9" s="1"/>
  <c r="D38" i="9"/>
  <c r="G38" i="9" s="1"/>
  <c r="G37" i="9" s="1"/>
  <c r="F37" i="9"/>
  <c r="E37" i="9"/>
  <c r="D37" i="9"/>
  <c r="C37" i="9"/>
  <c r="B37" i="9"/>
  <c r="D36" i="9"/>
  <c r="G36" i="9" s="1"/>
  <c r="G35" i="9"/>
  <c r="D35" i="9"/>
  <c r="D34" i="9"/>
  <c r="G34" i="9" s="1"/>
  <c r="G33" i="9"/>
  <c r="D33" i="9"/>
  <c r="D32" i="9"/>
  <c r="G32" i="9" s="1"/>
  <c r="G31" i="9"/>
  <c r="D31" i="9"/>
  <c r="D30" i="9"/>
  <c r="G30" i="9" s="1"/>
  <c r="G29" i="9"/>
  <c r="D29" i="9"/>
  <c r="D28" i="9"/>
  <c r="G28" i="9" s="1"/>
  <c r="F27" i="9"/>
  <c r="E27" i="9"/>
  <c r="D27" i="9"/>
  <c r="C27" i="9"/>
  <c r="B27" i="9"/>
  <c r="D26" i="9"/>
  <c r="G26" i="9" s="1"/>
  <c r="D25" i="9"/>
  <c r="G25" i="9" s="1"/>
  <c r="D24" i="9"/>
  <c r="G24" i="9" s="1"/>
  <c r="D23" i="9"/>
  <c r="G23" i="9" s="1"/>
  <c r="D22" i="9"/>
  <c r="G22" i="9" s="1"/>
  <c r="D21" i="9"/>
  <c r="G21" i="9" s="1"/>
  <c r="D20" i="9"/>
  <c r="G20" i="9" s="1"/>
  <c r="F19" i="9"/>
  <c r="E19" i="9"/>
  <c r="D19" i="9"/>
  <c r="C19" i="9"/>
  <c r="B19" i="9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D10" i="9" s="1"/>
  <c r="D9" i="9" s="1"/>
  <c r="D11" i="9"/>
  <c r="G11" i="9" s="1"/>
  <c r="F10" i="9"/>
  <c r="F9" i="9" s="1"/>
  <c r="F77" i="9" s="1"/>
  <c r="E10" i="9"/>
  <c r="C10" i="9"/>
  <c r="C9" i="9" s="1"/>
  <c r="C77" i="9" s="1"/>
  <c r="B10" i="9"/>
  <c r="B9" i="9" s="1"/>
  <c r="B77" i="9" s="1"/>
  <c r="E9" i="9"/>
  <c r="E77" i="9" s="1"/>
  <c r="D47" i="8"/>
  <c r="G47" i="8" s="1"/>
  <c r="D46" i="8"/>
  <c r="G46" i="8" s="1"/>
  <c r="D45" i="8"/>
  <c r="G45" i="8" s="1"/>
  <c r="D44" i="8"/>
  <c r="G44" i="8" s="1"/>
  <c r="D43" i="8"/>
  <c r="G43" i="8" s="1"/>
  <c r="D42" i="8"/>
  <c r="G42" i="8" s="1"/>
  <c r="D41" i="8"/>
  <c r="G41" i="8" s="1"/>
  <c r="D40" i="8"/>
  <c r="G40" i="8" s="1"/>
  <c r="D39" i="8"/>
  <c r="G39" i="8" s="1"/>
  <c r="D38" i="8"/>
  <c r="G38" i="8" s="1"/>
  <c r="D37" i="8"/>
  <c r="G37" i="8" s="1"/>
  <c r="D36" i="8"/>
  <c r="G36" i="8" s="1"/>
  <c r="D35" i="8"/>
  <c r="G35" i="8" s="1"/>
  <c r="D34" i="8"/>
  <c r="G34" i="8" s="1"/>
  <c r="F33" i="8"/>
  <c r="E33" i="8"/>
  <c r="C33" i="8"/>
  <c r="B33" i="8"/>
  <c r="D31" i="8"/>
  <c r="G31" i="8" s="1"/>
  <c r="D30" i="8"/>
  <c r="G30" i="8" s="1"/>
  <c r="D29" i="8"/>
  <c r="G29" i="8" s="1"/>
  <c r="D28" i="8"/>
  <c r="G28" i="8" s="1"/>
  <c r="D27" i="8"/>
  <c r="G27" i="8" s="1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D19" i="8"/>
  <c r="G19" i="8" s="1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D10" i="8"/>
  <c r="G10" i="8" s="1"/>
  <c r="G9" i="8" s="1"/>
  <c r="F9" i="8"/>
  <c r="F48" i="8" s="1"/>
  <c r="E9" i="8"/>
  <c r="E48" i="8" s="1"/>
  <c r="D9" i="8"/>
  <c r="C9" i="8"/>
  <c r="C48" i="8" s="1"/>
  <c r="B9" i="8"/>
  <c r="B48" i="8" s="1"/>
  <c r="D157" i="7"/>
  <c r="G157" i="7" s="1"/>
  <c r="G156" i="7"/>
  <c r="D156" i="7"/>
  <c r="D155" i="7"/>
  <c r="G155" i="7" s="1"/>
  <c r="G154" i="7"/>
  <c r="D154" i="7"/>
  <c r="D153" i="7"/>
  <c r="G153" i="7" s="1"/>
  <c r="G152" i="7"/>
  <c r="D152" i="7"/>
  <c r="D151" i="7"/>
  <c r="G151" i="7" s="1"/>
  <c r="F150" i="7"/>
  <c r="E150" i="7"/>
  <c r="C150" i="7"/>
  <c r="B150" i="7"/>
  <c r="D149" i="7"/>
  <c r="G149" i="7" s="1"/>
  <c r="G148" i="7"/>
  <c r="D148" i="7"/>
  <c r="D147" i="7"/>
  <c r="G147" i="7" s="1"/>
  <c r="F146" i="7"/>
  <c r="E146" i="7"/>
  <c r="D146" i="7"/>
  <c r="C146" i="7"/>
  <c r="B146" i="7"/>
  <c r="D145" i="7"/>
  <c r="G145" i="7" s="1"/>
  <c r="G144" i="7"/>
  <c r="D144" i="7"/>
  <c r="D143" i="7"/>
  <c r="G143" i="7" s="1"/>
  <c r="G142" i="7"/>
  <c r="D142" i="7"/>
  <c r="D141" i="7"/>
  <c r="G141" i="7" s="1"/>
  <c r="G140" i="7"/>
  <c r="D140" i="7"/>
  <c r="D139" i="7"/>
  <c r="D137" i="7" s="1"/>
  <c r="G138" i="7"/>
  <c r="D138" i="7"/>
  <c r="F137" i="7"/>
  <c r="E137" i="7"/>
  <c r="C137" i="7"/>
  <c r="B137" i="7"/>
  <c r="G136" i="7"/>
  <c r="D136" i="7"/>
  <c r="D135" i="7"/>
  <c r="D133" i="7" s="1"/>
  <c r="G134" i="7"/>
  <c r="D134" i="7"/>
  <c r="F133" i="7"/>
  <c r="E133" i="7"/>
  <c r="C133" i="7"/>
  <c r="B133" i="7"/>
  <c r="G132" i="7"/>
  <c r="D132" i="7"/>
  <c r="D131" i="7"/>
  <c r="G131" i="7" s="1"/>
  <c r="G130" i="7"/>
  <c r="D130" i="7"/>
  <c r="D129" i="7"/>
  <c r="G129" i="7" s="1"/>
  <c r="G128" i="7"/>
  <c r="D128" i="7"/>
  <c r="D127" i="7"/>
  <c r="G127" i="7" s="1"/>
  <c r="G126" i="7"/>
  <c r="D126" i="7"/>
  <c r="D125" i="7"/>
  <c r="G125" i="7" s="1"/>
  <c r="G123" i="7" s="1"/>
  <c r="G124" i="7"/>
  <c r="D124" i="7"/>
  <c r="F123" i="7"/>
  <c r="E123" i="7"/>
  <c r="C123" i="7"/>
  <c r="B123" i="7"/>
  <c r="G122" i="7"/>
  <c r="D122" i="7"/>
  <c r="D121" i="7"/>
  <c r="G121" i="7" s="1"/>
  <c r="G120" i="7"/>
  <c r="D120" i="7"/>
  <c r="D119" i="7"/>
  <c r="G119" i="7" s="1"/>
  <c r="G118" i="7"/>
  <c r="D118" i="7"/>
  <c r="D117" i="7"/>
  <c r="G117" i="7" s="1"/>
  <c r="G116" i="7"/>
  <c r="D116" i="7"/>
  <c r="D115" i="7"/>
  <c r="G115" i="7" s="1"/>
  <c r="G114" i="7"/>
  <c r="D114" i="7"/>
  <c r="F113" i="7"/>
  <c r="E113" i="7"/>
  <c r="C113" i="7"/>
  <c r="B113" i="7"/>
  <c r="G112" i="7"/>
  <c r="D112" i="7"/>
  <c r="D111" i="7"/>
  <c r="G111" i="7" s="1"/>
  <c r="G110" i="7"/>
  <c r="D110" i="7"/>
  <c r="D109" i="7"/>
  <c r="G109" i="7" s="1"/>
  <c r="G108" i="7"/>
  <c r="D108" i="7"/>
  <c r="D107" i="7"/>
  <c r="G107" i="7" s="1"/>
  <c r="G106" i="7"/>
  <c r="D106" i="7"/>
  <c r="D105" i="7"/>
  <c r="D103" i="7" s="1"/>
  <c r="G104" i="7"/>
  <c r="D104" i="7"/>
  <c r="F103" i="7"/>
  <c r="E103" i="7"/>
  <c r="C103" i="7"/>
  <c r="B103" i="7"/>
  <c r="G102" i="7"/>
  <c r="D102" i="7"/>
  <c r="D101" i="7"/>
  <c r="G101" i="7" s="1"/>
  <c r="G100" i="7"/>
  <c r="D100" i="7"/>
  <c r="D99" i="7"/>
  <c r="G99" i="7" s="1"/>
  <c r="G98" i="7"/>
  <c r="D98" i="7"/>
  <c r="D97" i="7"/>
  <c r="G97" i="7" s="1"/>
  <c r="G96" i="7"/>
  <c r="D96" i="7"/>
  <c r="D95" i="7"/>
  <c r="D93" i="7" s="1"/>
  <c r="G94" i="7"/>
  <c r="D94" i="7"/>
  <c r="F93" i="7"/>
  <c r="E93" i="7"/>
  <c r="C93" i="7"/>
  <c r="B93" i="7"/>
  <c r="G92" i="7"/>
  <c r="D92" i="7"/>
  <c r="D91" i="7"/>
  <c r="G91" i="7" s="1"/>
  <c r="G90" i="7"/>
  <c r="D90" i="7"/>
  <c r="D89" i="7"/>
  <c r="G89" i="7" s="1"/>
  <c r="G88" i="7"/>
  <c r="D88" i="7"/>
  <c r="D87" i="7"/>
  <c r="D85" i="7" s="1"/>
  <c r="G86" i="7"/>
  <c r="D86" i="7"/>
  <c r="F85" i="7"/>
  <c r="F84" i="7" s="1"/>
  <c r="E85" i="7"/>
  <c r="C85" i="7"/>
  <c r="C84" i="7" s="1"/>
  <c r="B85" i="7"/>
  <c r="B84" i="7" s="1"/>
  <c r="E84" i="7"/>
  <c r="D82" i="7"/>
  <c r="G82" i="7" s="1"/>
  <c r="G81" i="7"/>
  <c r="D81" i="7"/>
  <c r="D80" i="7"/>
  <c r="G80" i="7" s="1"/>
  <c r="G79" i="7"/>
  <c r="D79" i="7"/>
  <c r="D78" i="7"/>
  <c r="G78" i="7" s="1"/>
  <c r="G77" i="7"/>
  <c r="D77" i="7"/>
  <c r="D76" i="7"/>
  <c r="G76" i="7" s="1"/>
  <c r="F75" i="7"/>
  <c r="E75" i="7"/>
  <c r="D75" i="7"/>
  <c r="C75" i="7"/>
  <c r="B75" i="7"/>
  <c r="D74" i="7"/>
  <c r="G74" i="7" s="1"/>
  <c r="G73" i="7"/>
  <c r="D73" i="7"/>
  <c r="D72" i="7"/>
  <c r="G72" i="7" s="1"/>
  <c r="F71" i="7"/>
  <c r="E71" i="7"/>
  <c r="D71" i="7"/>
  <c r="C71" i="7"/>
  <c r="B71" i="7"/>
  <c r="D70" i="7"/>
  <c r="G70" i="7" s="1"/>
  <c r="G69" i="7"/>
  <c r="D69" i="7"/>
  <c r="D68" i="7"/>
  <c r="G68" i="7" s="1"/>
  <c r="G67" i="7"/>
  <c r="D67" i="7"/>
  <c r="D66" i="7"/>
  <c r="G66" i="7" s="1"/>
  <c r="G65" i="7"/>
  <c r="D65" i="7"/>
  <c r="D64" i="7"/>
  <c r="D62" i="7" s="1"/>
  <c r="G63" i="7"/>
  <c r="D63" i="7"/>
  <c r="F62" i="7"/>
  <c r="E62" i="7"/>
  <c r="C62" i="7"/>
  <c r="B62" i="7"/>
  <c r="G61" i="7"/>
  <c r="D61" i="7"/>
  <c r="D60" i="7"/>
  <c r="G60" i="7" s="1"/>
  <c r="G58" i="7" s="1"/>
  <c r="G59" i="7"/>
  <c r="D59" i="7"/>
  <c r="F58" i="7"/>
  <c r="E58" i="7"/>
  <c r="C58" i="7"/>
  <c r="B58" i="7"/>
  <c r="G57" i="7"/>
  <c r="D57" i="7"/>
  <c r="D56" i="7"/>
  <c r="G56" i="7" s="1"/>
  <c r="G55" i="7"/>
  <c r="D55" i="7"/>
  <c r="D54" i="7"/>
  <c r="G54" i="7" s="1"/>
  <c r="G53" i="7"/>
  <c r="D53" i="7"/>
  <c r="D52" i="7"/>
  <c r="G52" i="7" s="1"/>
  <c r="G51" i="7"/>
  <c r="D51" i="7"/>
  <c r="D50" i="7"/>
  <c r="D48" i="7" s="1"/>
  <c r="G49" i="7"/>
  <c r="D49" i="7"/>
  <c r="F48" i="7"/>
  <c r="E48" i="7"/>
  <c r="C48" i="7"/>
  <c r="B48" i="7"/>
  <c r="G47" i="7"/>
  <c r="D47" i="7"/>
  <c r="D46" i="7"/>
  <c r="G46" i="7" s="1"/>
  <c r="G45" i="7"/>
  <c r="D45" i="7"/>
  <c r="D44" i="7"/>
  <c r="G44" i="7" s="1"/>
  <c r="G43" i="7"/>
  <c r="D43" i="7"/>
  <c r="D42" i="7"/>
  <c r="G42" i="7" s="1"/>
  <c r="G41" i="7"/>
  <c r="D41" i="7"/>
  <c r="D40" i="7"/>
  <c r="G40" i="7" s="1"/>
  <c r="G39" i="7"/>
  <c r="D39" i="7"/>
  <c r="F38" i="7"/>
  <c r="E38" i="7"/>
  <c r="C38" i="7"/>
  <c r="B38" i="7"/>
  <c r="G37" i="7"/>
  <c r="D37" i="7"/>
  <c r="D36" i="7"/>
  <c r="G36" i="7" s="1"/>
  <c r="G35" i="7"/>
  <c r="D35" i="7"/>
  <c r="D34" i="7"/>
  <c r="G34" i="7" s="1"/>
  <c r="G33" i="7"/>
  <c r="D33" i="7"/>
  <c r="D32" i="7"/>
  <c r="G32" i="7" s="1"/>
  <c r="G31" i="7"/>
  <c r="D31" i="7"/>
  <c r="D30" i="7"/>
  <c r="G30" i="7" s="1"/>
  <c r="G29" i="7"/>
  <c r="D29" i="7"/>
  <c r="F28" i="7"/>
  <c r="E28" i="7"/>
  <c r="C28" i="7"/>
  <c r="B28" i="7"/>
  <c r="G27" i="7"/>
  <c r="D27" i="7"/>
  <c r="D26" i="7"/>
  <c r="G26" i="7" s="1"/>
  <c r="G25" i="7"/>
  <c r="D25" i="7"/>
  <c r="D24" i="7"/>
  <c r="G24" i="7" s="1"/>
  <c r="G23" i="7"/>
  <c r="D23" i="7"/>
  <c r="D22" i="7"/>
  <c r="G22" i="7" s="1"/>
  <c r="G21" i="7"/>
  <c r="D21" i="7"/>
  <c r="D20" i="7"/>
  <c r="D18" i="7" s="1"/>
  <c r="G19" i="7"/>
  <c r="D19" i="7"/>
  <c r="F18" i="7"/>
  <c r="E18" i="7"/>
  <c r="C18" i="7"/>
  <c r="B18" i="7"/>
  <c r="G17" i="7"/>
  <c r="D17" i="7"/>
  <c r="D16" i="7"/>
  <c r="G16" i="7" s="1"/>
  <c r="G15" i="7"/>
  <c r="D15" i="7"/>
  <c r="D14" i="7"/>
  <c r="G14" i="7" s="1"/>
  <c r="G13" i="7"/>
  <c r="D13" i="7"/>
  <c r="D12" i="7"/>
  <c r="D10" i="7" s="1"/>
  <c r="G11" i="7"/>
  <c r="D11" i="7"/>
  <c r="F10" i="7"/>
  <c r="F9" i="7" s="1"/>
  <c r="E10" i="7"/>
  <c r="C10" i="7"/>
  <c r="C9" i="7" s="1"/>
  <c r="C159" i="7" s="1"/>
  <c r="B10" i="7"/>
  <c r="B9" i="7" s="1"/>
  <c r="B159" i="7" s="1"/>
  <c r="E9" i="7"/>
  <c r="E159" i="7" s="1"/>
  <c r="D9" i="10" l="1"/>
  <c r="D33" i="10" s="1"/>
  <c r="G14" i="10"/>
  <c r="G12" i="10" s="1"/>
  <c r="G18" i="10"/>
  <c r="G16" i="10" s="1"/>
  <c r="G23" i="10"/>
  <c r="G21" i="10" s="1"/>
  <c r="G19" i="9"/>
  <c r="G27" i="9"/>
  <c r="G61" i="9"/>
  <c r="G43" i="9" s="1"/>
  <c r="G12" i="9"/>
  <c r="G10" i="9" s="1"/>
  <c r="G9" i="9" s="1"/>
  <c r="G77" i="9" s="1"/>
  <c r="D53" i="9"/>
  <c r="D61" i="9"/>
  <c r="D43" i="9" s="1"/>
  <c r="D77" i="9" s="1"/>
  <c r="D71" i="9"/>
  <c r="G33" i="8"/>
  <c r="D48" i="8"/>
  <c r="G48" i="8" s="1"/>
  <c r="D33" i="8"/>
  <c r="G38" i="7"/>
  <c r="G75" i="7"/>
  <c r="G113" i="7"/>
  <c r="G146" i="7"/>
  <c r="G150" i="7"/>
  <c r="G71" i="7"/>
  <c r="F159" i="7"/>
  <c r="G28" i="7"/>
  <c r="D150" i="7"/>
  <c r="G12" i="7"/>
  <c r="G10" i="7" s="1"/>
  <c r="G9" i="7" s="1"/>
  <c r="G20" i="7"/>
  <c r="G18" i="7" s="1"/>
  <c r="G50" i="7"/>
  <c r="G48" i="7" s="1"/>
  <c r="G64" i="7"/>
  <c r="G62" i="7" s="1"/>
  <c r="G87" i="7"/>
  <c r="G85" i="7" s="1"/>
  <c r="G95" i="7"/>
  <c r="G93" i="7" s="1"/>
  <c r="G105" i="7"/>
  <c r="G103" i="7" s="1"/>
  <c r="G135" i="7"/>
  <c r="G133" i="7" s="1"/>
  <c r="G139" i="7"/>
  <c r="G137" i="7" s="1"/>
  <c r="D28" i="7"/>
  <c r="D9" i="7" s="1"/>
  <c r="D159" i="7" s="1"/>
  <c r="D38" i="7"/>
  <c r="D58" i="7"/>
  <c r="D113" i="7"/>
  <c r="D84" i="7" s="1"/>
  <c r="D123" i="7"/>
  <c r="G9" i="10" l="1"/>
  <c r="G33" i="10" s="1"/>
  <c r="G84" i="7"/>
  <c r="G159" i="7"/>
  <c r="F75" i="6" l="1"/>
  <c r="E75" i="6"/>
  <c r="C75" i="6"/>
  <c r="B75" i="6"/>
  <c r="G74" i="6"/>
  <c r="D74" i="6"/>
  <c r="D75" i="6" s="1"/>
  <c r="G73" i="6"/>
  <c r="G75" i="6" s="1"/>
  <c r="D73" i="6"/>
  <c r="G68" i="6"/>
  <c r="G67" i="6" s="1"/>
  <c r="D68" i="6"/>
  <c r="F67" i="6"/>
  <c r="E67" i="6"/>
  <c r="D67" i="6"/>
  <c r="C67" i="6"/>
  <c r="B67" i="6"/>
  <c r="G63" i="6"/>
  <c r="D63" i="6"/>
  <c r="G62" i="6"/>
  <c r="D62" i="6"/>
  <c r="G61" i="6"/>
  <c r="D61" i="6"/>
  <c r="D59" i="6" s="1"/>
  <c r="G60" i="6"/>
  <c r="D60" i="6"/>
  <c r="F59" i="6"/>
  <c r="G59" i="6" s="1"/>
  <c r="E59" i="6"/>
  <c r="C59" i="6"/>
  <c r="B59" i="6"/>
  <c r="G58" i="6"/>
  <c r="D58" i="6"/>
  <c r="G57" i="6"/>
  <c r="D57" i="6"/>
  <c r="G56" i="6"/>
  <c r="D56" i="6"/>
  <c r="G55" i="6"/>
  <c r="D55" i="6"/>
  <c r="G54" i="6"/>
  <c r="F54" i="6"/>
  <c r="E54" i="6"/>
  <c r="D54" i="6"/>
  <c r="C54" i="6"/>
  <c r="C65" i="6" s="1"/>
  <c r="B54" i="6"/>
  <c r="G53" i="6"/>
  <c r="D53" i="6"/>
  <c r="G52" i="6"/>
  <c r="D52" i="6"/>
  <c r="G51" i="6"/>
  <c r="D51" i="6"/>
  <c r="G50" i="6"/>
  <c r="D50" i="6"/>
  <c r="G49" i="6"/>
  <c r="D49" i="6"/>
  <c r="G48" i="6"/>
  <c r="D48" i="6"/>
  <c r="G47" i="6"/>
  <c r="D47" i="6"/>
  <c r="D45" i="6" s="1"/>
  <c r="D65" i="6" s="1"/>
  <c r="G46" i="6"/>
  <c r="D46" i="6"/>
  <c r="F45" i="6"/>
  <c r="F65" i="6" s="1"/>
  <c r="G65" i="6" s="1"/>
  <c r="E45" i="6"/>
  <c r="E65" i="6" s="1"/>
  <c r="C45" i="6"/>
  <c r="B45" i="6"/>
  <c r="B65" i="6" s="1"/>
  <c r="G39" i="6"/>
  <c r="D39" i="6"/>
  <c r="D37" i="6" s="1"/>
  <c r="G38" i="6"/>
  <c r="D38" i="6"/>
  <c r="F37" i="6"/>
  <c r="G37" i="6" s="1"/>
  <c r="E37" i="6"/>
  <c r="C37" i="6"/>
  <c r="B37" i="6"/>
  <c r="G36" i="6"/>
  <c r="D36" i="6"/>
  <c r="F35" i="6"/>
  <c r="G35" i="6" s="1"/>
  <c r="E35" i="6"/>
  <c r="C35" i="6"/>
  <c r="B35" i="6"/>
  <c r="D35" i="6" s="1"/>
  <c r="G34" i="6"/>
  <c r="D34" i="6"/>
  <c r="G33" i="6"/>
  <c r="D33" i="6"/>
  <c r="G32" i="6"/>
  <c r="D32" i="6"/>
  <c r="G31" i="6"/>
  <c r="D31" i="6"/>
  <c r="G30" i="6"/>
  <c r="D30" i="6"/>
  <c r="G29" i="6"/>
  <c r="D29" i="6"/>
  <c r="F28" i="6"/>
  <c r="G28" i="6" s="1"/>
  <c r="E28" i="6"/>
  <c r="D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G20" i="6"/>
  <c r="D20" i="6"/>
  <c r="G19" i="6"/>
  <c r="D19" i="6"/>
  <c r="G18" i="6"/>
  <c r="D18" i="6"/>
  <c r="G17" i="6"/>
  <c r="D17" i="6"/>
  <c r="F16" i="6"/>
  <c r="G16" i="6" s="1"/>
  <c r="E16" i="6"/>
  <c r="E41" i="6" s="1"/>
  <c r="E70" i="6" s="1"/>
  <c r="D16" i="6"/>
  <c r="C16" i="6"/>
  <c r="C41" i="6" s="1"/>
  <c r="B16" i="6"/>
  <c r="B41" i="6" s="1"/>
  <c r="B70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G41" i="6" s="1"/>
  <c r="G70" i="6" s="1"/>
  <c r="D9" i="6"/>
  <c r="C70" i="6" l="1"/>
  <c r="D41" i="6"/>
  <c r="D70" i="6" s="1"/>
  <c r="F41" i="6"/>
  <c r="G45" i="6"/>
  <c r="G42" i="6" l="1"/>
  <c r="F70" i="6"/>
  <c r="D72" i="5" l="1"/>
  <c r="D74" i="5" s="1"/>
  <c r="D64" i="5"/>
  <c r="C64" i="5"/>
  <c r="C72" i="5" s="1"/>
  <c r="C74" i="5" s="1"/>
  <c r="B64" i="5"/>
  <c r="B72" i="5" s="1"/>
  <c r="B74" i="5" s="1"/>
  <c r="B59" i="5"/>
  <c r="B57" i="5"/>
  <c r="D49" i="5"/>
  <c r="D57" i="5" s="1"/>
  <c r="D59" i="5" s="1"/>
  <c r="C49" i="5"/>
  <c r="C57" i="5" s="1"/>
  <c r="C59" i="5" s="1"/>
  <c r="B49" i="5"/>
  <c r="D44" i="5"/>
  <c r="C44" i="5"/>
  <c r="C11" i="5" s="1"/>
  <c r="C8" i="5" s="1"/>
  <c r="C21" i="5" s="1"/>
  <c r="C23" i="5" s="1"/>
  <c r="C25" i="5" s="1"/>
  <c r="C33" i="5" s="1"/>
  <c r="D40" i="5"/>
  <c r="C40" i="5"/>
  <c r="B40" i="5"/>
  <c r="D37" i="5"/>
  <c r="C37" i="5"/>
  <c r="B37" i="5"/>
  <c r="B44" i="5" s="1"/>
  <c r="B11" i="5" s="1"/>
  <c r="B8" i="5" s="1"/>
  <c r="B21" i="5" s="1"/>
  <c r="B23" i="5" s="1"/>
  <c r="B25" i="5" s="1"/>
  <c r="B33" i="5" s="1"/>
  <c r="D29" i="5"/>
  <c r="C29" i="5"/>
  <c r="B29" i="5"/>
  <c r="D17" i="5"/>
  <c r="C17" i="5"/>
  <c r="D13" i="5"/>
  <c r="C13" i="5"/>
  <c r="B13" i="5"/>
  <c r="D11" i="5"/>
  <c r="D8" i="5" s="1"/>
  <c r="D21" i="5" s="1"/>
  <c r="D23" i="5" s="1"/>
  <c r="D25" i="5" s="1"/>
  <c r="D33" i="5" s="1"/>
  <c r="F30" i="3" l="1"/>
  <c r="F29" i="3"/>
  <c r="F28" i="3"/>
  <c r="F27" i="3" s="1"/>
  <c r="H27" i="3"/>
  <c r="G27" i="3"/>
  <c r="E27" i="3"/>
  <c r="D27" i="3"/>
  <c r="C27" i="3"/>
  <c r="B27" i="3"/>
  <c r="F25" i="3"/>
  <c r="F24" i="3"/>
  <c r="F22" i="3" s="1"/>
  <c r="F23" i="3"/>
  <c r="H22" i="3"/>
  <c r="G22" i="3"/>
  <c r="E22" i="3"/>
  <c r="D22" i="3"/>
  <c r="C22" i="3"/>
  <c r="B22" i="3"/>
  <c r="F16" i="3"/>
  <c r="F15" i="3"/>
  <c r="F14" i="3"/>
  <c r="H13" i="3"/>
  <c r="G13" i="3"/>
  <c r="E13" i="3"/>
  <c r="D13" i="3"/>
  <c r="C13" i="3"/>
  <c r="B13" i="3"/>
  <c r="F13" i="3" s="1"/>
  <c r="F12" i="3"/>
  <c r="F11" i="3"/>
  <c r="F10" i="3"/>
  <c r="H9" i="3"/>
  <c r="G9" i="3"/>
  <c r="G8" i="3" s="1"/>
  <c r="G20" i="3" s="1"/>
  <c r="E9" i="3"/>
  <c r="E8" i="3" s="1"/>
  <c r="E20" i="3" s="1"/>
  <c r="D9" i="3"/>
  <c r="C9" i="3"/>
  <c r="C8" i="3" s="1"/>
  <c r="C20" i="3" s="1"/>
  <c r="B9" i="3"/>
  <c r="F9" i="3" s="1"/>
  <c r="F8" i="3" s="1"/>
  <c r="F20" i="3" s="1"/>
  <c r="H8" i="3"/>
  <c r="H20" i="3" s="1"/>
  <c r="D8" i="3"/>
  <c r="D20" i="3" s="1"/>
  <c r="B8" i="3"/>
  <c r="B20" i="3" s="1"/>
  <c r="F75" i="2" l="1"/>
  <c r="E75" i="2"/>
  <c r="F68" i="2"/>
  <c r="F79" i="2" s="1"/>
  <c r="E68" i="2"/>
  <c r="E79" i="2" s="1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E81" i="2" s="1"/>
  <c r="F9" i="2"/>
  <c r="E9" i="2"/>
  <c r="C60" i="2"/>
  <c r="B60" i="2"/>
  <c r="C41" i="2"/>
  <c r="B41" i="2"/>
  <c r="C38" i="2"/>
  <c r="B38" i="2"/>
  <c r="C31" i="2"/>
  <c r="B31" i="2"/>
  <c r="C25" i="2"/>
  <c r="B25" i="2"/>
  <c r="C17" i="2"/>
  <c r="B17" i="2"/>
  <c r="C9" i="2"/>
  <c r="C47" i="2" s="1"/>
  <c r="C62" i="2" s="1"/>
  <c r="B9" i="2"/>
  <c r="B47" i="2" s="1"/>
  <c r="B62" i="2" s="1"/>
  <c r="F6" i="2" l="1"/>
  <c r="E6" i="2"/>
  <c r="G78" i="6" l="1"/>
  <c r="D78" i="6"/>
  <c r="A2" i="25" l="1"/>
  <c r="A2" i="22"/>
  <c r="G18" i="19"/>
  <c r="G29" i="19" s="1"/>
  <c r="F18" i="19"/>
  <c r="F29" i="19" s="1"/>
  <c r="E18" i="19"/>
  <c r="E29" i="19" s="1"/>
  <c r="D18" i="19"/>
  <c r="D29" i="19" s="1"/>
  <c r="C18" i="19"/>
  <c r="C29" i="19" s="1"/>
  <c r="B18" i="19"/>
  <c r="B29" i="19" s="1"/>
  <c r="A2" i="20"/>
  <c r="G7" i="19"/>
  <c r="F7" i="19"/>
  <c r="E7" i="19"/>
  <c r="D7" i="19"/>
  <c r="C7" i="19"/>
  <c r="B7" i="19"/>
  <c r="A2" i="19"/>
  <c r="A2" i="16"/>
  <c r="A5" i="10" l="1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H14" i="4" l="1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K20" i="4" l="1"/>
  <c r="E20" i="4"/>
  <c r="I20" i="4"/>
  <c r="J20" i="4"/>
  <c r="G20" i="4"/>
  <c r="H20" i="4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<sst xmlns="http://schemas.openxmlformats.org/spreadsheetml/2006/main" count="1041" uniqueCount="629">
  <si>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</si>
  <si>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</si>
  <si>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</si>
  <si>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</si>
  <si>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</si>
  <si>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</si>
  <si>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</si>
  <si>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</si>
  <si>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</si>
  <si>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</si>
  <si>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</si>
  <si>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</si>
  <si>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</si>
  <si>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</si>
  <si>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</si>
  <si>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</si>
  <si>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</si>
  <si>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</si>
  <si>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</si>
  <si>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</si>
  <si>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</si>
  <si>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</si>
  <si>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</si>
  <si>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</si>
  <si>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</si>
  <si>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</si>
  <si>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</si>
  <si>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</si>
  <si>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</si>
  <si>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</si>
  <si>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</si>
  <si>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</si>
  <si>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</si>
  <si>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</si>
  <si>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</si>
  <si>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</si>
  <si>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</si>
  <si>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</si>
  <si>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</si>
  <si>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</si>
  <si>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</si>
  <si>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</si>
  <si>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</si>
  <si>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</si>
  <si>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</si>
  <si>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</si>
  <si>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</si>
  <si>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</si>
  <si>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</si>
  <si>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</si>
  <si>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</si>
  <si>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</si>
  <si>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</si>
  <si>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</si>
  <si>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</si>
  <si>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</si>
  <si>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</si>
  <si>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</si>
  <si>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</si>
  <si>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</si>
  <si>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</si>
  <si>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</si>
  <si>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</si>
  <si>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</si>
  <si>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</si>
  <si>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</si>
  <si>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</si>
  <si>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</si>
  <si>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</si>
  <si>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</si>
  <si>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</si>
  <si>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</si>
  <si>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</si>
  <si>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</si>
  <si>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</si>
  <si>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</si>
  <si>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</si>
  <si>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</si>
  <si>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</si>
  <si>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</si>
  <si>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</si>
  <si>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</si>
  <si>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</si>
  <si>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</si>
  <si>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</si>
  <si>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</si>
  <si>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</si>
  <si>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</si>
  <si>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</si>
  <si>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</si>
  <si>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</si>
  <si>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</si>
  <si>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</si>
  <si>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</si>
  <si>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</si>
  <si>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</si>
  <si>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</si>
  <si>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</si>
  <si>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</si>
  <si>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</si>
  <si>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</si>
  <si>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</si>
  <si>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</si>
  <si>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</si>
  <si>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</si>
  <si>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</si>
  <si>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</si>
  <si>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</si>
  <si>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</si>
  <si>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</si>
  <si>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</si>
  <si>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</si>
  <si>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</si>
  <si>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</si>
  <si>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</si>
  <si>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</si>
  <si>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</si>
  <si>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</si>
  <si>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</si>
  <si>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</si>
  <si>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</si>
  <si>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</si>
  <si>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</si>
  <si>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</si>
  <si>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</si>
  <si>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</si>
  <si>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</si>
  <si>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</si>
  <si>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</si>
  <si>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</si>
  <si>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</si>
  <si>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</si>
  <si>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</si>
  <si>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</si>
  <si>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</si>
  <si>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</si>
  <si>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</si>
  <si>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</si>
  <si>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</si>
  <si>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</si>
  <si>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</si>
  <si>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</si>
  <si>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</si>
  <si>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</si>
  <si>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</si>
  <si>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</si>
  <si>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</si>
  <si>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</si>
  <si>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</si>
  <si>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</si>
  <si>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</si>
  <si>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</si>
  <si>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</si>
  <si>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</si>
  <si>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</si>
  <si>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</si>
  <si>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</si>
  <si>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</si>
  <si>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</si>
  <si>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</si>
  <si>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</si>
  <si>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</si>
  <si>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</si>
  <si>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</si>
  <si>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</si>
  <si>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</si>
  <si>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</si>
  <si>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</si>
  <si>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</si>
  <si>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</si>
  <si>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</si>
  <si>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</si>
  <si>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</si>
  <si>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</si>
  <si>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</si>
  <si>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</si>
  <si>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</si>
  <si>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</si>
  <si>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</si>
  <si>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</si>
  <si>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</si>
  <si>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</si>
  <si>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</si>
  <si>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</si>
  <si>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</si>
  <si>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</si>
  <si>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</si>
  <si>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</si>
  <si>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</si>
  <si>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</si>
  <si>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</si>
  <si>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</si>
  <si>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</si>
  <si>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</si>
  <si>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</si>
  <si>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</si>
  <si>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</si>
  <si>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</si>
  <si>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</si>
  <si>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</si>
  <si>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</si>
  <si>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</si>
  <si>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</si>
  <si>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</si>
  <si>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</si>
  <si>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</si>
  <si>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</si>
  <si>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</si>
  <si>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</si>
  <si>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</si>
  <si>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</si>
  <si>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</si>
  <si>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</si>
  <si>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</si>
  <si>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</si>
  <si>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</si>
  <si>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</si>
  <si>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</si>
  <si>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</si>
  <si>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</si>
  <si>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</si>
  <si>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</si>
  <si>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</si>
  <si>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</si>
  <si>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</si>
  <si>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</si>
  <si>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</si>
  <si>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</si>
  <si>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</si>
  <si>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</si>
  <si>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</si>
  <si>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</si>
  <si>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</si>
  <si>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</si>
  <si>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</si>
  <si>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</si>
  <si>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</si>
  <si>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</si>
  <si>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</si>
  <si>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</si>
  <si>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</si>
  <si>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</si>
  <si>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</si>
  <si>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</si>
  <si>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</si>
  <si>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</si>
  <si>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</si>
  <si>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</si>
  <si>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</si>
  <si>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</si>
  <si>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</si>
  <si>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</si>
  <si>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</si>
  <si>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</si>
  <si>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</si>
  <si>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</si>
  <si>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</si>
  <si>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</si>
  <si>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</si>
  <si>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</si>
  <si>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</si>
  <si>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</si>
  <si>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</si>
  <si>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</si>
  <si>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</si>
  <si>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</si>
  <si>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</si>
  <si>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</si>
  <si>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</si>
  <si>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</si>
  <si>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</si>
  <si>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</si>
  <si>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</si>
  <si>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</si>
  <si>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</si>
  <si>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</si>
  <si>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</si>
  <si>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</si>
  <si>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</si>
  <si>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</si>
  <si>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</si>
  <si>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</si>
  <si>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</si>
  <si>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</si>
  <si>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</si>
  <si>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</si>
  <si>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</si>
  <si>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</si>
  <si>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</si>
  <si>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</si>
  <si>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</si>
  <si>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</si>
  <si>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</si>
  <si>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</si>
  <si>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</si>
  <si>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</si>
  <si>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</si>
  <si>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</si>
  <si>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</si>
  <si>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</si>
  <si>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</si>
  <si>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</si>
  <si>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</si>
  <si>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</si>
  <si>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</si>
  <si>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</si>
  <si>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</si>
  <si>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</si>
  <si>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</si>
  <si>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</si>
  <si>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</si>
  <si>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</si>
  <si>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</si>
  <si>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</si>
  <si>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</si>
  <si>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</si>
  <si>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</si>
  <si>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</si>
  <si>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</si>
  <si>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</si>
  <si>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</si>
  <si>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</si>
  <si>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</si>
  <si>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</si>
  <si>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</si>
  <si>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</si>
  <si>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</si>
  <si>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</si>
  <si>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</si>
  <si>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</si>
  <si>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</si>
  <si>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</si>
  <si>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</si>
  <si>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</si>
  <si>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</si>
  <si>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</si>
  <si>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</si>
  <si>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</si>
  <si>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</si>
  <si>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</si>
  <si>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</si>
  <si>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</si>
  <si>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</si>
  <si>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</si>
  <si>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</si>
  <si>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</si>
  <si>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</si>
  <si>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</si>
  <si>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</si>
  <si>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</si>
  <si>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</si>
  <si>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</si>
  <si>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</si>
  <si>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</si>
  <si>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</si>
  <si>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</si>
  <si>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</si>
  <si>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</si>
  <si>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</si>
  <si>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</si>
  <si>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</si>
  <si>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</si>
  <si>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</si>
  <si>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</si>
  <si>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</si>
  <si>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</si>
  <si>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</si>
  <si>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</si>
  <si>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</si>
  <si>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</si>
  <si>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</si>
  <si>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</si>
  <si>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</si>
  <si>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</si>
  <si>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</si>
  <si>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</si>
  <si>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</si>
  <si>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</si>
  <si>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</si>
  <si>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</si>
  <si>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</si>
  <si>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</si>
  <si>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</si>
  <si>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</si>
  <si>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</si>
  <si>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</si>
  <si>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</si>
  <si>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</si>
  <si>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</si>
  <si>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</si>
  <si>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</si>
  <si>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</si>
  <si>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</si>
  <si>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</si>
  <si>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</si>
  <si>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</si>
  <si>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</si>
  <si>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b2) Vivienda y Servicios a la Comunidad</t>
  </si>
  <si>
    <t>b3) Salud</t>
  </si>
  <si>
    <t>b4) Recreación, Cultura y Otras Manifestaciones Sociales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</si>
  <si>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</si>
  <si>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</si>
  <si>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</si>
  <si>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</si>
  <si>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</si>
  <si>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</si>
  <si>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</si>
  <si>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</si>
  <si>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</si>
  <si>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</si>
  <si>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</si>
  <si>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</si>
  <si>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</si>
  <si>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</si>
  <si>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</si>
  <si>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</si>
  <si>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</si>
  <si>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</si>
  <si>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</si>
  <si>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</si>
  <si>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</si>
  <si>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</si>
  <si>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</si>
  <si>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</si>
  <si>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</si>
  <si>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</si>
  <si>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</si>
  <si>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</si>
  <si>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</si>
  <si>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</si>
  <si>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</si>
  <si>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</si>
  <si>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</si>
  <si>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</si>
  <si>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</si>
  <si>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</si>
  <si>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</si>
  <si>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</si>
  <si>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</si>
  <si>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</si>
  <si>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</si>
  <si>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</si>
  <si>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</si>
  <si>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</si>
  <si>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</si>
  <si>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</si>
  <si>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</si>
  <si>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</si>
  <si>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</si>
  <si>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</si>
  <si>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</si>
  <si>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</si>
  <si>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</si>
  <si>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</si>
  <si>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</si>
  <si>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</si>
  <si>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</si>
  <si>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</si>
  <si>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</si>
  <si>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</si>
  <si>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</si>
  <si>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</si>
  <si>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</si>
  <si>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</si>
  <si>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</si>
  <si>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</si>
  <si>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</si>
  <si>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</si>
  <si>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</si>
  <si>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</si>
  <si>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</si>
  <si>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</si>
  <si>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</si>
  <si>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</si>
  <si>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</si>
  <si>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</si>
  <si>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</si>
  <si>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</si>
  <si>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</si>
  <si>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</si>
  <si>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</si>
  <si>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</si>
  <si>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</si>
  <si>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</si>
  <si>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</si>
  <si>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</si>
  <si>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</si>
  <si>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</si>
  <si>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</si>
  <si>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</si>
  <si>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</si>
  <si>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</si>
  <si>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</si>
  <si>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</si>
  <si>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</si>
  <si>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</si>
  <si>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</si>
  <si>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</si>
  <si>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</si>
  <si>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</si>
  <si>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</si>
  <si>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</si>
  <si>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</si>
  <si>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</si>
  <si>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</si>
  <si>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</si>
  <si>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</si>
  <si>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</si>
  <si>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</si>
  <si>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</si>
  <si>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</si>
  <si>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</si>
  <si>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</si>
  <si>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</si>
  <si>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</si>
  <si>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</si>
  <si>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</si>
  <si>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</si>
  <si>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</si>
  <si>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</si>
  <si>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</si>
  <si>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</si>
  <si>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</si>
  <si>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</si>
  <si>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</si>
  <si>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</si>
  <si>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</si>
  <si>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</si>
  <si>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</si>
  <si>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</si>
  <si>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</si>
  <si>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</si>
  <si>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</si>
  <si>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</si>
  <si>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</si>
  <si>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</si>
  <si>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</si>
  <si>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</si>
  <si>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</si>
  <si>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</si>
  <si>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</si>
  <si>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</si>
  <si>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</si>
  <si>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</si>
  <si>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</si>
  <si>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</si>
  <si>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</si>
  <si>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</si>
  <si>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</si>
  <si>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</si>
  <si>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</si>
  <si>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</si>
  <si>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</si>
  <si>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</si>
  <si>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</si>
  <si>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</si>
  <si>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</si>
  <si>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</si>
  <si>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</si>
  <si>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</si>
  <si>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</si>
  <si>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</si>
  <si>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</si>
  <si>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</si>
  <si>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</si>
  <si>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</si>
  <si>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</si>
  <si>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</si>
  <si>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</si>
  <si>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Monto pagado de la inversión al 31 de Marzo de 2024 (k)</t>
  </si>
  <si>
    <t>Monto pagado de la inversión actualizado al 31 de Marzo de 2024 (l)</t>
  </si>
  <si>
    <t>Saldo pendiente por pagar de la inversión al 31 de Marzo de 2024 (m = g – l)</t>
  </si>
  <si>
    <t xml:space="preserve"> Municipio de Victoria, Gto.</t>
  </si>
  <si>
    <t>31111M430010000 PRESIDENTE</t>
  </si>
  <si>
    <t>31111M430020000 REGIDORES</t>
  </si>
  <si>
    <t>31111M430030000 SINDICATURA</t>
  </si>
  <si>
    <t>31111M430040000 SECRETARIA H AYUNTAMIENTO</t>
  </si>
  <si>
    <t>31111M430060000 CONTRALORIA MUNICIPAL</t>
  </si>
  <si>
    <t>31111M430070000 DIRECCION DE PLANEACION</t>
  </si>
  <si>
    <t>31111M430080000 TESORERIA MUNICIPAL</t>
  </si>
  <si>
    <t>31111M430090000 DIRECCION DE COMUNICACION SOCIAL</t>
  </si>
  <si>
    <t>31111M430110000 DIRECCION DE CASA DE LA CULTURA</t>
  </si>
  <si>
    <t>31111M430120000 DIRECCION DE DESARROLLO SOCIAL Y HUMANO</t>
  </si>
  <si>
    <t>31111M430130000 DIRECCION DESARROLLO URBANO Y OBRAS PUBL</t>
  </si>
  <si>
    <t>31111M430140000 SUBDIRECCION DE DESARROLLO ECONOMICO</t>
  </si>
  <si>
    <t>31111M430150000 DIRECCION DE TURISMO</t>
  </si>
  <si>
    <t>31111M430160000 DIRECCION DE SEGURIDAD PUBLICA</t>
  </si>
  <si>
    <t>31111M430190000 DIRECCION ECOLOGIA AGUA POT ALCAN Y SANE</t>
  </si>
  <si>
    <t>31111M430200000 DIRECCION DE SERVICIOS MUNICIPALES</t>
  </si>
  <si>
    <t>31111M430210000 DIRECCION EDUCACION Y ATENC A LA JUVENTU</t>
  </si>
  <si>
    <t>31111M430230000 COORDINACION MPAL DE LA MUJER VICTORENSE</t>
  </si>
  <si>
    <t>31111M430240000 PROCURADURIA AUXILIAR</t>
  </si>
  <si>
    <t>31111M430170000 DIRECCION TRANSITO MPAL Y PROTECCION CIV</t>
  </si>
  <si>
    <t>31111M430180000 PROTECCION CIVIL</t>
  </si>
  <si>
    <t xml:space="preserve">b1) Protección Ambiental </t>
  </si>
  <si>
    <t xml:space="preserve">b5) Educación </t>
  </si>
  <si>
    <t xml:space="preserve">c3) Combustibles y Energía </t>
  </si>
  <si>
    <t>31111M430250000 D COMISION MUNICIPAL DE DEPORTE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</si>
  <si>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</si>
  <si>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</si>
  <si>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</si>
  <si>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</si>
  <si>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</si>
  <si>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</si>
  <si>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2025 (d)</t>
  </si>
  <si>
    <t>31 de diciembre de 2024 (e)</t>
  </si>
  <si>
    <t>Saldo al 31 de diciembre de 2024 (d)</t>
  </si>
  <si>
    <t>f.  Estimación por Pérdida o Deterioro de Activos Circulantes (f=f1+f2)</t>
  </si>
  <si>
    <t>V. Balance Presupuestario de Recursos Disponibles 
(V = A1 + A3.1 – B 1 + C1)</t>
  </si>
  <si>
    <t>VII. Balance Presupuestario de Recursos Etiquetados 
(VII = A2 + A3.2 – B2 + C2)</t>
  </si>
  <si>
    <t>D. Otras No Clasificadas en Funciones Anteriores
(D=d1+d2+d3+d4)</t>
  </si>
  <si>
    <t>II: Gasto Etiquetado (II=A+B+C+D)</t>
  </si>
  <si>
    <t>A. Gobierno (A=a1+a2+a3+a4+a5+a6+a7a+a8)</t>
  </si>
  <si>
    <t>A. Personal Administrativo</t>
  </si>
  <si>
    <t>II. Gasto  Etiquetado (I=A+B+C+D+E+F)</t>
  </si>
  <si>
    <t>III. Total de Gasto en Servicios Personales (III = I + II)</t>
  </si>
  <si>
    <t>1.  Gasto No Etiquetado (1=A+B+C+D+E+F+G+H+I)</t>
  </si>
  <si>
    <t>C.     Servicios Generales</t>
  </si>
  <si>
    <t>2.  Gasto Etiquetado (2=A+B+C+D+E+F+G+H+I)</t>
  </si>
  <si>
    <t>3.  Total del Resultado de Egresos (3=1+2)</t>
  </si>
  <si>
    <t xml:space="preserve">1.  Ingresos de Libre Disposición </t>
  </si>
  <si>
    <t>(1=A+B+C+D+E+F+G+H+I+J+K+L)</t>
  </si>
  <si>
    <t>G.    Ingresos por Ventas de Bienes y Prestación de Servicios</t>
  </si>
  <si>
    <t>J.    Transferencias y Asignaciones</t>
  </si>
  <si>
    <t>2.  Transferencias Federales Etiquetadas (2=A+B+C+D+E)</t>
  </si>
  <si>
    <t>3.  Ingresos Derivados de Financiamientos (3=A)</t>
  </si>
  <si>
    <t>4.  Total de Resultados de Ingresos (4=1+2+3)</t>
  </si>
  <si>
    <t>al 31 de Diciembre de 2024 y al 31 de Diciembre 2025</t>
  </si>
  <si>
    <t>Del 1 de Julio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</si>
</sst>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_ ;\-#,##0\ "/>
    <numFmt numFmtId="166" formatCode="#,##0.00_ ;\-#,##0.0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</cellStyleXfs>
  <cellXfs count="286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0" fillId="0" borderId="14" xfId="0" applyBorder="1" applyAlignment="1">
      <alignment vertical="center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indent="3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left" vertical="center" wrapText="1" indent="9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0" fontId="0" fillId="0" borderId="13" xfId="0" applyBorder="1" applyAlignment="1">
      <alignment horizontal="left" vertical="center" indent="6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165" fontId="0" fillId="2" borderId="16" xfId="1" applyNumberFormat="1" applyFont="1" applyFill="1" applyBorder="1" applyAlignment="1">
      <alignment horizontal="right"/>
    </xf>
    <xf numFmtId="3" fontId="7" fillId="2" borderId="16" xfId="1" applyNumberFormat="1" applyFont="1" applyFill="1" applyBorder="1" applyAlignment="1"/>
    <xf numFmtId="3" fontId="8" fillId="2" borderId="16" xfId="1" applyNumberFormat="1" applyFont="1" applyFill="1" applyBorder="1" applyAlignment="1"/>
    <xf numFmtId="3" fontId="1" fillId="0" borderId="13" xfId="1" applyNumberFormat="1" applyFont="1" applyFill="1" applyBorder="1" applyAlignment="1" applyProtection="1">
      <alignment vertical="center"/>
      <protection locked="0"/>
    </xf>
    <xf numFmtId="3" fontId="8" fillId="2" borderId="16" xfId="1" applyNumberFormat="1" applyFont="1" applyFill="1" applyBorder="1" applyAlignment="1">
      <alignment vertical="center"/>
    </xf>
    <xf numFmtId="3" fontId="8" fillId="2" borderId="16" xfId="1" applyNumberFormat="1" applyFont="1" applyFill="1" applyBorder="1"/>
    <xf numFmtId="3" fontId="0" fillId="2" borderId="16" xfId="1" applyNumberFormat="1" applyFont="1" applyFill="1" applyBorder="1" applyAlignment="1">
      <alignment vertical="center"/>
    </xf>
    <xf numFmtId="165" fontId="2" fillId="0" borderId="13" xfId="1" applyNumberFormat="1" applyFont="1" applyFill="1" applyBorder="1" applyAlignment="1" applyProtection="1">
      <alignment vertical="center"/>
      <protection locked="0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165" fontId="2" fillId="0" borderId="8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 wrapText="1"/>
      <protection locked="0"/>
    </xf>
    <xf numFmtId="165" fontId="0" fillId="0" borderId="8" xfId="1" applyNumberFormat="1" applyFont="1" applyFill="1" applyBorder="1" applyAlignment="1">
      <alignment vertical="center"/>
    </xf>
    <xf numFmtId="165" fontId="2" fillId="0" borderId="8" xfId="1" applyNumberFormat="1" applyFont="1" applyFill="1" applyBorder="1" applyAlignment="1" applyProtection="1">
      <alignment horizontal="right" vertical="center"/>
      <protection locked="0"/>
    </xf>
    <xf numFmtId="165" fontId="1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>
      <alignment horizontal="right" vertical="center"/>
    </xf>
    <xf numFmtId="2" fontId="0" fillId="0" borderId="0" xfId="0" applyNumberFormat="1"/>
    <xf numFmtId="2" fontId="2" fillId="2" borderId="12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0" fillId="0" borderId="0" xfId="0" applyNumberFormat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3" fontId="20" fillId="0" borderId="19" xfId="0" applyNumberFormat="1" applyFont="1" applyBorder="1" applyAlignment="1">
      <alignment vertical="center"/>
    </xf>
    <xf numFmtId="166" fontId="0" fillId="0" borderId="21" xfId="1" applyNumberFormat="1" applyFont="1" applyFill="1" applyBorder="1"/>
    <xf numFmtId="166" fontId="0" fillId="0" borderId="21" xfId="1" applyNumberFormat="1" applyFont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3" fontId="0" fillId="0" borderId="15" xfId="0" applyNumberFormat="1" applyBorder="1" applyAlignment="1">
      <alignment horizontal="right" vertical="center"/>
    </xf>
    <xf numFmtId="4" fontId="0" fillId="0" borderId="15" xfId="0" applyNumberFormat="1" applyBorder="1" applyAlignment="1">
      <alignment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3" fontId="10" fillId="0" borderId="23" xfId="0" applyNumberFormat="1" applyFont="1" applyBorder="1" applyProtection="1">
      <protection locked="0"/>
    </xf>
    <xf numFmtId="3" fontId="0" fillId="0" borderId="24" xfId="1" applyNumberFormat="1" applyFont="1" applyFill="1" applyBorder="1" applyAlignment="1" applyProtection="1">
      <alignment horizontal="right" vertical="center"/>
      <protection locked="0"/>
    </xf>
    <xf numFmtId="3" fontId="1" fillId="0" borderId="24" xfId="1" applyNumberFormat="1" applyFont="1" applyFill="1" applyBorder="1" applyAlignment="1" applyProtection="1">
      <alignment horizontal="right" vertical="center"/>
      <protection locked="0"/>
    </xf>
    <xf numFmtId="3" fontId="0" fillId="0" borderId="24" xfId="1" applyNumberFormat="1" applyFont="1" applyFill="1" applyBorder="1" applyAlignment="1">
      <alignment horizontal="right" vertical="center"/>
    </xf>
    <xf numFmtId="3" fontId="2" fillId="0" borderId="24" xfId="1" applyNumberFormat="1" applyFont="1" applyFill="1" applyBorder="1" applyAlignment="1" applyProtection="1">
      <alignment horizontal="right" vertical="center"/>
      <protection locked="0"/>
    </xf>
    <xf numFmtId="165" fontId="2" fillId="0" borderId="24" xfId="1" applyNumberFormat="1" applyFont="1" applyFill="1" applyBorder="1" applyAlignment="1" applyProtection="1">
      <alignment horizontal="right" vertical="center"/>
      <protection locked="0"/>
    </xf>
    <xf numFmtId="165" fontId="0" fillId="0" borderId="24" xfId="1" applyNumberFormat="1" applyFont="1" applyFill="1" applyBorder="1" applyAlignment="1" applyProtection="1">
      <alignment horizontal="right" vertical="center"/>
      <protection locked="0"/>
    </xf>
    <xf numFmtId="165" fontId="1" fillId="0" borderId="24" xfId="1" applyNumberFormat="1" applyFont="1" applyFill="1" applyBorder="1" applyAlignment="1" applyProtection="1">
      <alignment horizontal="right" vertical="center"/>
      <protection locked="0"/>
    </xf>
    <xf numFmtId="165" fontId="0" fillId="0" borderId="24" xfId="1" applyNumberFormat="1" applyFont="1" applyFill="1" applyBorder="1" applyAlignment="1">
      <alignment horizontal="right"/>
    </xf>
    <xf numFmtId="165" fontId="0" fillId="0" borderId="24" xfId="1" applyNumberFormat="1" applyFont="1" applyBorder="1" applyAlignment="1">
      <alignment horizontal="right"/>
    </xf>
    <xf numFmtId="165" fontId="0" fillId="0" borderId="24" xfId="1" applyNumberFormat="1" applyFont="1" applyFill="1" applyBorder="1" applyAlignment="1">
      <alignment horizontal="right" vertical="center"/>
    </xf>
    <xf numFmtId="3" fontId="2" fillId="0" borderId="24" xfId="1" applyNumberFormat="1" applyFont="1" applyFill="1" applyBorder="1" applyProtection="1">
      <protection locked="0"/>
    </xf>
    <xf numFmtId="3" fontId="1" fillId="0" borderId="24" xfId="1" applyNumberFormat="1" applyFont="1" applyFill="1" applyBorder="1" applyProtection="1">
      <protection locked="0"/>
    </xf>
    <xf numFmtId="3" fontId="0" fillId="0" borderId="24" xfId="1" applyNumberFormat="1" applyFont="1" applyFill="1" applyBorder="1" applyProtection="1">
      <protection locked="0"/>
    </xf>
    <xf numFmtId="3" fontId="0" fillId="0" borderId="24" xfId="1" applyNumberFormat="1" applyFont="1" applyFill="1" applyBorder="1"/>
    <xf numFmtId="3" fontId="2" fillId="0" borderId="24" xfId="1" applyNumberFormat="1" applyFont="1" applyFill="1" applyBorder="1"/>
    <xf numFmtId="3" fontId="2" fillId="0" borderId="24" xfId="1" applyNumberFormat="1" applyFont="1" applyFill="1" applyBorder="1" applyAlignment="1" applyProtection="1">
      <alignment vertical="center"/>
      <protection locked="0"/>
    </xf>
    <xf numFmtId="3" fontId="1" fillId="0" borderId="24" xfId="1" applyNumberFormat="1" applyFont="1" applyFill="1" applyBorder="1" applyAlignment="1" applyProtection="1">
      <alignment vertical="center"/>
      <protection locked="0"/>
    </xf>
    <xf numFmtId="3" fontId="0" fillId="0" borderId="24" xfId="1" applyNumberFormat="1" applyFont="1" applyFill="1" applyBorder="1" applyAlignment="1">
      <alignment vertical="center"/>
    </xf>
    <xf numFmtId="3" fontId="2" fillId="0" borderId="24" xfId="1" applyNumberFormat="1" applyFont="1" applyFill="1" applyBorder="1" applyAlignment="1">
      <alignment vertical="center"/>
    </xf>
    <xf numFmtId="166" fontId="0" fillId="0" borderId="24" xfId="1" applyNumberFormat="1" applyFont="1" applyFill="1" applyBorder="1"/>
    <xf numFmtId="3" fontId="0" fillId="0" borderId="24" xfId="1" applyNumberFormat="1" applyFont="1" applyFill="1" applyBorder="1" applyAlignment="1" applyProtection="1">
      <alignment vertical="center"/>
      <protection locked="0"/>
    </xf>
    <xf numFmtId="165" fontId="2" fillId="3" borderId="24" xfId="1" applyNumberFormat="1" applyFont="1" applyFill="1" applyBorder="1" applyAlignment="1" applyProtection="1">
      <alignment vertical="center"/>
      <protection locked="0"/>
    </xf>
    <xf numFmtId="165" fontId="0" fillId="3" borderId="24" xfId="1" applyNumberFormat="1" applyFont="1" applyFill="1" applyBorder="1" applyAlignment="1" applyProtection="1">
      <alignment vertical="center"/>
      <protection locked="0"/>
    </xf>
    <xf numFmtId="165" fontId="1" fillId="3" borderId="24" xfId="1" applyNumberFormat="1" applyFont="1" applyFill="1" applyBorder="1" applyAlignment="1" applyProtection="1">
      <alignment vertical="center"/>
      <protection locked="0"/>
    </xf>
    <xf numFmtId="165" fontId="0" fillId="3" borderId="24" xfId="1" applyNumberFormat="1" applyFont="1" applyFill="1" applyBorder="1" applyAlignment="1">
      <alignment vertical="center"/>
    </xf>
    <xf numFmtId="165" fontId="1" fillId="0" borderId="24" xfId="1" applyNumberFormat="1" applyFont="1" applyFill="1" applyBorder="1" applyAlignment="1" applyProtection="1">
      <alignment vertical="center"/>
      <protection locked="0"/>
    </xf>
    <xf numFmtId="165" fontId="0" fillId="0" borderId="24" xfId="1" applyNumberFormat="1" applyFont="1" applyFill="1" applyBorder="1" applyAlignment="1" applyProtection="1">
      <alignment vertical="center"/>
      <protection locked="0"/>
    </xf>
    <xf numFmtId="165" fontId="0" fillId="0" borderId="24" xfId="1" applyNumberFormat="1" applyFont="1" applyFill="1" applyBorder="1" applyAlignment="1">
      <alignment vertical="center"/>
    </xf>
    <xf numFmtId="165" fontId="2" fillId="0" borderId="24" xfId="1" applyNumberFormat="1" applyFont="1" applyFill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center" indent="2"/>
    </xf>
    <xf numFmtId="0" fontId="0" fillId="0" borderId="24" xfId="0" applyBorder="1" applyAlignment="1">
      <alignment vertical="center"/>
    </xf>
    <xf numFmtId="0" fontId="2" fillId="0" borderId="8" xfId="0" applyFont="1" applyBorder="1" applyAlignment="1">
      <alignment horizontal="left" vertical="center" indent="2"/>
    </xf>
    <xf numFmtId="0" fontId="0" fillId="0" borderId="24" xfId="0" applyBorder="1" applyAlignment="1">
      <alignment horizontal="left" vertical="center" indent="3"/>
    </xf>
    <xf numFmtId="49" fontId="0" fillId="0" borderId="8" xfId="0" applyNumberFormat="1" applyBorder="1" applyAlignment="1">
      <alignment horizontal="left" vertical="center" indent="3"/>
    </xf>
    <xf numFmtId="0" fontId="0" fillId="0" borderId="24" xfId="0" applyBorder="1" applyAlignment="1">
      <alignment horizontal="left" vertical="center" indent="5"/>
    </xf>
    <xf numFmtId="49" fontId="0" fillId="0" borderId="8" xfId="0" applyNumberFormat="1" applyBorder="1" applyAlignment="1">
      <alignment horizontal="left" vertical="center" indent="5"/>
    </xf>
    <xf numFmtId="49" fontId="0" fillId="0" borderId="24" xfId="0" applyNumberFormat="1" applyBorder="1" applyAlignment="1">
      <alignment vertical="center"/>
    </xf>
    <xf numFmtId="0" fontId="2" fillId="0" borderId="24" xfId="0" applyFont="1" applyBorder="1" applyAlignment="1">
      <alignment horizontal="left" vertical="center" indent="3"/>
    </xf>
    <xf numFmtId="49" fontId="2" fillId="0" borderId="8" xfId="0" applyNumberFormat="1" applyFont="1" applyBorder="1" applyAlignment="1">
      <alignment horizontal="left" vertical="center" indent="2"/>
    </xf>
    <xf numFmtId="49" fontId="0" fillId="0" borderId="8" xfId="0" applyNumberFormat="1" applyBorder="1" applyAlignment="1">
      <alignment horizontal="left" indent="3"/>
    </xf>
    <xf numFmtId="49" fontId="2" fillId="0" borderId="8" xfId="0" applyNumberFormat="1" applyFont="1" applyBorder="1" applyAlignment="1">
      <alignment horizontal="left" indent="2"/>
    </xf>
    <xf numFmtId="2" fontId="0" fillId="0" borderId="24" xfId="0" applyNumberFormat="1" applyBorder="1" applyAlignment="1">
      <alignment horizontal="right" vertical="center"/>
    </xf>
    <xf numFmtId="49" fontId="0" fillId="0" borderId="8" xfId="0" applyNumberFormat="1" applyBorder="1" applyAlignment="1">
      <alignment horizontal="left" vertical="center" indent="2"/>
    </xf>
    <xf numFmtId="0" fontId="0" fillId="0" borderId="24" xfId="0" applyBorder="1"/>
    <xf numFmtId="49" fontId="0" fillId="0" borderId="15" xfId="0" applyNumberFormat="1" applyBorder="1" applyAlignment="1">
      <alignment vertical="center"/>
    </xf>
    <xf numFmtId="165" fontId="0" fillId="0" borderId="15" xfId="1" applyNumberFormat="1" applyFont="1" applyFill="1" applyBorder="1" applyAlignment="1">
      <alignment horizontal="right"/>
    </xf>
    <xf numFmtId="0" fontId="0" fillId="0" borderId="24" xfId="0" applyBorder="1" applyAlignment="1">
      <alignment horizontal="left" vertical="center" indent="6"/>
    </xf>
    <xf numFmtId="0" fontId="2" fillId="0" borderId="24" xfId="0" applyFont="1" applyBorder="1" applyAlignment="1">
      <alignment horizontal="left" vertical="center" wrapText="1" indent="3"/>
    </xf>
    <xf numFmtId="4" fontId="0" fillId="0" borderId="15" xfId="0" applyNumberFormat="1" applyBorder="1"/>
    <xf numFmtId="4" fontId="0" fillId="0" borderId="15" xfId="1" applyNumberFormat="1" applyFont="1" applyFill="1" applyBorder="1" applyAlignment="1">
      <alignment vertical="center"/>
    </xf>
    <xf numFmtId="0" fontId="2" fillId="0" borderId="24" xfId="0" applyFont="1" applyBorder="1" applyAlignment="1">
      <alignment horizontal="left" vertical="center" wrapText="1" indent="9"/>
    </xf>
    <xf numFmtId="0" fontId="0" fillId="0" borderId="24" xfId="0" applyBorder="1" applyAlignment="1">
      <alignment horizontal="left" vertical="center" indent="12"/>
    </xf>
    <xf numFmtId="0" fontId="2" fillId="0" borderId="24" xfId="0" applyFont="1" applyBorder="1" applyAlignment="1">
      <alignment vertical="center"/>
    </xf>
    <xf numFmtId="3" fontId="0" fillId="0" borderId="13" xfId="0" applyNumberFormat="1" applyBorder="1" applyProtection="1">
      <protection locked="0"/>
    </xf>
    <xf numFmtId="4" fontId="0" fillId="0" borderId="15" xfId="1" applyNumberFormat="1" applyFont="1" applyFill="1" applyBorder="1"/>
    <xf numFmtId="0" fontId="0" fillId="0" borderId="24" xfId="0" applyBorder="1" applyAlignment="1">
      <alignment horizontal="left" indent="6"/>
    </xf>
    <xf numFmtId="0" fontId="0" fillId="0" borderId="24" xfId="0" applyBorder="1" applyAlignment="1">
      <alignment horizontal="left" vertical="center" indent="9"/>
    </xf>
    <xf numFmtId="0" fontId="0" fillId="0" borderId="24" xfId="0" applyBorder="1" applyAlignment="1">
      <alignment horizontal="left" vertical="center" wrapText="1" indent="9"/>
    </xf>
    <xf numFmtId="0" fontId="0" fillId="0" borderId="24" xfId="0" applyBorder="1" applyAlignment="1">
      <alignment horizontal="left" wrapText="1" indent="9"/>
    </xf>
    <xf numFmtId="0" fontId="0" fillId="0" borderId="24" xfId="0" applyBorder="1" applyAlignment="1">
      <alignment horizontal="left" vertical="center" wrapText="1" indent="3"/>
    </xf>
    <xf numFmtId="3" fontId="0" fillId="0" borderId="15" xfId="1" applyNumberFormat="1" applyFont="1" applyFill="1" applyBorder="1"/>
    <xf numFmtId="0" fontId="0" fillId="3" borderId="24" xfId="0" applyFill="1" applyBorder="1" applyAlignment="1">
      <alignment horizontal="left" vertical="center" indent="6"/>
    </xf>
    <xf numFmtId="0" fontId="0" fillId="3" borderId="24" xfId="0" applyFill="1" applyBorder="1" applyAlignment="1">
      <alignment horizontal="left" vertical="center" indent="9"/>
    </xf>
    <xf numFmtId="0" fontId="0" fillId="3" borderId="24" xfId="0" applyFill="1" applyBorder="1" applyAlignment="1">
      <alignment horizontal="left" vertical="center" indent="3"/>
    </xf>
    <xf numFmtId="0" fontId="2" fillId="3" borderId="24" xfId="0" applyFont="1" applyFill="1" applyBorder="1" applyAlignment="1">
      <alignment horizontal="left" vertical="center" indent="3"/>
    </xf>
    <xf numFmtId="0" fontId="0" fillId="3" borderId="24" xfId="0" applyFill="1" applyBorder="1" applyAlignment="1">
      <alignment horizontal="left" indent="9"/>
    </xf>
    <xf numFmtId="0" fontId="0" fillId="3" borderId="24" xfId="0" applyFill="1" applyBorder="1" applyAlignment="1">
      <alignment horizontal="left" indent="3"/>
    </xf>
    <xf numFmtId="0" fontId="2" fillId="3" borderId="24" xfId="0" applyFont="1" applyFill="1" applyBorder="1" applyAlignment="1">
      <alignment horizontal="left" indent="3"/>
    </xf>
    <xf numFmtId="43" fontId="0" fillId="0" borderId="15" xfId="1" applyFont="1" applyBorder="1"/>
    <xf numFmtId="0" fontId="0" fillId="0" borderId="24" xfId="0" applyBorder="1" applyAlignment="1" applyProtection="1">
      <alignment horizontal="left" vertical="center" indent="6"/>
      <protection locked="0"/>
    </xf>
    <xf numFmtId="0" fontId="3" fillId="0" borderId="24" xfId="0" applyFont="1" applyBorder="1" applyAlignment="1">
      <alignment vertical="center"/>
    </xf>
    <xf numFmtId="166" fontId="0" fillId="0" borderId="15" xfId="1" applyNumberFormat="1" applyFont="1" applyBorder="1" applyAlignment="1">
      <alignment vertical="center"/>
    </xf>
    <xf numFmtId="0" fontId="0" fillId="0" borderId="24" xfId="0" applyBorder="1" applyAlignment="1">
      <alignment horizontal="left" vertical="center" wrapText="1" indent="6"/>
    </xf>
    <xf numFmtId="0" fontId="2" fillId="0" borderId="24" xfId="0" applyFont="1" applyBorder="1" applyAlignment="1">
      <alignment horizontal="left" indent="3"/>
    </xf>
    <xf numFmtId="0" fontId="2" fillId="0" borderId="13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0" fillId="0" borderId="14" xfId="0" applyFont="1" applyBorder="1" applyAlignment="1">
      <alignment horizontal="left" vertical="center" indent="6"/>
    </xf>
    <xf numFmtId="0" fontId="0" fillId="0" borderId="14" xfId="0" applyFont="1" applyBorder="1" applyAlignment="1">
      <alignment vertical="center"/>
    </xf>
    <xf numFmtId="0" fontId="0" fillId="0" borderId="14" xfId="0" applyFont="1" applyBorder="1" applyAlignment="1">
      <alignment horizontal="left" vertical="center" wrapText="1" indent="3"/>
    </xf>
    <xf numFmtId="0" fontId="0" fillId="0" borderId="20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" fontId="2" fillId="0" borderId="24" xfId="0" applyNumberFormat="1" applyFont="1" applyBorder="1" applyAlignment="1" applyProtection="1">
      <alignment vertical="center"/>
      <protection locked="0"/>
    </xf>
    <xf numFmtId="4" fontId="0" fillId="0" borderId="24" xfId="0" applyNumberFormat="1" applyBorder="1" applyAlignment="1" applyProtection="1">
      <alignment vertical="center"/>
      <protection locked="0"/>
    </xf>
    <xf numFmtId="3" fontId="0" fillId="0" borderId="24" xfId="0" applyNumberFormat="1" applyBorder="1" applyAlignment="1" applyProtection="1">
      <alignment vertical="center"/>
      <protection locked="0"/>
    </xf>
    <xf numFmtId="4" fontId="0" fillId="0" borderId="24" xfId="0" applyNumberFormat="1" applyBorder="1" applyAlignment="1">
      <alignment vertical="center"/>
    </xf>
    <xf numFmtId="3" fontId="2" fillId="0" borderId="24" xfId="0" applyNumberFormat="1" applyFont="1" applyBorder="1" applyAlignment="1" applyProtection="1">
      <alignment vertical="center"/>
      <protection locked="0"/>
    </xf>
    <xf numFmtId="3" fontId="0" fillId="0" borderId="18" xfId="0" applyNumberFormat="1" applyBorder="1" applyAlignment="1" applyProtection="1">
      <alignment vertical="center"/>
      <protection locked="0"/>
    </xf>
    <xf numFmtId="3" fontId="20" fillId="0" borderId="25" xfId="0" applyNumberFormat="1" applyFont="1" applyBorder="1" applyAlignment="1">
      <alignment vertical="center"/>
    </xf>
    <xf numFmtId="3" fontId="10" fillId="0" borderId="25" xfId="0" applyNumberFormat="1" applyFont="1" applyBorder="1" applyProtection="1">
      <protection locked="0"/>
    </xf>
    <xf numFmtId="3" fontId="0" fillId="0" borderId="26" xfId="0" applyNumberFormat="1" applyBorder="1" applyAlignment="1" applyProtection="1">
      <alignment vertical="center"/>
      <protection locked="0"/>
    </xf>
  </cellXfs>
  <cellStyles count="5">
    <cellStyle name="Millares" xfId="1" builtinId="3"/>
    <cellStyle name="Normal" xfId="0" builtinId="0"/>
    <cellStyle name="Normal 2" xfId="3" xr:uid="{00000000-0005-0000-0000-000002000000}"/>
    <cellStyle name="Normal 2 2" xfId="2" xr:uid="{00000000-0005-0000-0000-000003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416560</xdr:colOff>
      <xdr:row>0</xdr:row>
      <xdr:rowOff>508001</xdr:rowOff>
    </xdr:from>
    <xdr:to>
      <xdr:col>0</xdr:col>
      <xdr:colOff>1249680</xdr:colOff>
      <xdr:row>4</xdr:row>
      <xdr:rowOff>81280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71BD9E-FF5B-4628-8CE0-57C45604C41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60" y="508001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548640</xdr:colOff>
      <xdr:row>1</xdr:row>
      <xdr:rowOff>60960</xdr:rowOff>
    </xdr:from>
    <xdr:to>
      <xdr:col>0</xdr:col>
      <xdr:colOff>1381760</xdr:colOff>
      <xdr:row>4</xdr:row>
      <xdr:rowOff>132079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DE5F562-E97E-4B35-9218-92BDC65E5BE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12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568960</xdr:colOff>
      <xdr:row>1</xdr:row>
      <xdr:rowOff>50800</xdr:rowOff>
    </xdr:from>
    <xdr:to>
      <xdr:col>0</xdr:col>
      <xdr:colOff>1402080</xdr:colOff>
      <xdr:row>4</xdr:row>
      <xdr:rowOff>142239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12587EB-CE66-4485-B465-91556B30091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" y="56896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568960</xdr:colOff>
      <xdr:row>1</xdr:row>
      <xdr:rowOff>50800</xdr:rowOff>
    </xdr:from>
    <xdr:to>
      <xdr:col>0</xdr:col>
      <xdr:colOff>1402080</xdr:colOff>
      <xdr:row>4</xdr:row>
      <xdr:rowOff>142239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D2A6F8-BD2C-4FA4-919E-ACC462A259A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" y="56896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822960</xdr:colOff>
      <xdr:row>1</xdr:row>
      <xdr:rowOff>30480</xdr:rowOff>
    </xdr:from>
    <xdr:to>
      <xdr:col>0</xdr:col>
      <xdr:colOff>1656080</xdr:colOff>
      <xdr:row>4</xdr:row>
      <xdr:rowOff>121919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AA624E7-6D1C-4D78-89C0-66F3BEA56C3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54864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467360</xdr:colOff>
      <xdr:row>1</xdr:row>
      <xdr:rowOff>81280</xdr:rowOff>
    </xdr:from>
    <xdr:to>
      <xdr:col>0</xdr:col>
      <xdr:colOff>1381760</xdr:colOff>
      <xdr:row>5</xdr:row>
      <xdr:rowOff>111760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0459BD2-6A6F-4A15-895A-943C6C9625F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360" y="599440"/>
          <a:ext cx="914400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325120</xdr:colOff>
      <xdr:row>1</xdr:row>
      <xdr:rowOff>40640</xdr:rowOff>
    </xdr:from>
    <xdr:to>
      <xdr:col>0</xdr:col>
      <xdr:colOff>1351280</xdr:colOff>
      <xdr:row>5</xdr:row>
      <xdr:rowOff>71120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2E380C-1273-4764-B82D-5FDE3C3B279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120" y="558800"/>
          <a:ext cx="1026160" cy="802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284480</xdr:colOff>
      <xdr:row>1</xdr:row>
      <xdr:rowOff>101600</xdr:rowOff>
    </xdr:from>
    <xdr:to>
      <xdr:col>0</xdr:col>
      <xdr:colOff>1117600</xdr:colOff>
      <xdr:row>5</xdr:row>
      <xdr:rowOff>10159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BBAF18-54DE-4BFE-B62D-243E5555C77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80" y="61976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284480</xdr:colOff>
      <xdr:row>1</xdr:row>
      <xdr:rowOff>30480</xdr:rowOff>
    </xdr:from>
    <xdr:to>
      <xdr:col>0</xdr:col>
      <xdr:colOff>1290320</xdr:colOff>
      <xdr:row>5</xdr:row>
      <xdr:rowOff>101600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30F836-45C2-4259-AFC2-74A8DAFD910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80" y="548640"/>
          <a:ext cx="1005840" cy="802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1</xdr:row>
      <xdr:rowOff>71120</xdr:rowOff>
    </xdr:from>
    <xdr:to>
      <xdr:col>0</xdr:col>
      <xdr:colOff>1087120</xdr:colOff>
      <xdr:row>4</xdr:row>
      <xdr:rowOff>162559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F2F1C5-1CA6-4D66-A7AA-F4A5D20F6C1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58928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1</xdr:row>
      <xdr:rowOff>60960</xdr:rowOff>
    </xdr:from>
    <xdr:to>
      <xdr:col>0</xdr:col>
      <xdr:colOff>1107440</xdr:colOff>
      <xdr:row>4</xdr:row>
      <xdr:rowOff>152399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86B323-F5B0-42FD-BF66-FC6A84950D9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579120"/>
          <a:ext cx="833120" cy="6400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223520</xdr:colOff>
      <xdr:row>1</xdr:row>
      <xdr:rowOff>60961</xdr:rowOff>
    </xdr:from>
    <xdr:to>
      <xdr:col>0</xdr:col>
      <xdr:colOff>924560</xdr:colOff>
      <xdr:row>3</xdr:row>
      <xdr:rowOff>111761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C2138F-F0CF-4E40-995F-B066588BB92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20" y="579121"/>
          <a:ext cx="701040" cy="416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1</xdr:row>
      <xdr:rowOff>81281</xdr:rowOff>
    </xdr:from>
    <xdr:to>
      <xdr:col>0</xdr:col>
      <xdr:colOff>883920</xdr:colOff>
      <xdr:row>3</xdr:row>
      <xdr:rowOff>142241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69EEAB-8AC4-4BCD-A2BA-9A8A12C5430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599441"/>
          <a:ext cx="670560" cy="426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193040</xdr:colOff>
      <xdr:row>1</xdr:row>
      <xdr:rowOff>60961</xdr:rowOff>
    </xdr:from>
    <xdr:to>
      <xdr:col>0</xdr:col>
      <xdr:colOff>711200</xdr:colOff>
      <xdr:row>2</xdr:row>
      <xdr:rowOff>172721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432009-7B7A-4193-892E-34085573920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" y="579121"/>
          <a:ext cx="518160" cy="294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F82"/>
  <sheetViews>
    <sheetView showGridLines="0" tabSelected="1" zoomScale="75" zoomScaleNormal="75" workbookViewId="0">
      <selection activeCell="A14" sqref="A14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240" t="s">
        <v>0</v>
      </c>
      <c r="B1" s="241"/>
      <c r="C1" s="241"/>
      <c r="D1" s="241"/>
      <c r="E1" s="241"/>
      <c r="F1" s="242"/>
    </row>
    <row r="2" spans="1:6" ht="15" customHeight="1" x14ac:dyDescent="0.25">
      <c r="A2" s="243" t="s">
        <v>572</v>
      </c>
      <c r="B2" s="244"/>
      <c r="C2" s="244"/>
      <c r="D2" s="244"/>
      <c r="E2" s="244"/>
      <c r="F2" s="245"/>
    </row>
    <row r="3" spans="1:6" ht="15" customHeight="1" x14ac:dyDescent="0.25">
      <c r="A3" s="246" t="s">
        <v>1</v>
      </c>
      <c r="B3" s="247"/>
      <c r="C3" s="247"/>
      <c r="D3" s="247"/>
      <c r="E3" s="247"/>
      <c r="F3" s="248"/>
    </row>
    <row r="4" spans="1:6" ht="12.95" customHeight="1" x14ac:dyDescent="0.25">
      <c r="A4" s="246" t="s">
        <v>627</v>
      </c>
      <c r="B4" s="247"/>
      <c r="C4" s="247"/>
      <c r="D4" s="247"/>
      <c r="E4" s="247"/>
      <c r="F4" s="248"/>
    </row>
    <row r="5" spans="1:6" ht="12.95" customHeight="1" x14ac:dyDescent="0.25">
      <c r="A5" s="249" t="s">
        <v>2</v>
      </c>
      <c r="B5" s="250"/>
      <c r="C5" s="250"/>
      <c r="D5" s="250"/>
      <c r="E5" s="250"/>
      <c r="F5" s="251"/>
    </row>
    <row r="6" spans="1:6" ht="41.45" customHeight="1" x14ac:dyDescent="0.25">
      <c r="A6" s="28" t="s">
        <v>3</v>
      </c>
      <c r="B6" s="29" t="s">
        <v>604</v>
      </c>
      <c r="C6" s="1" t="s">
        <v>605</v>
      </c>
      <c r="D6" s="30" t="s">
        <v>4</v>
      </c>
      <c r="E6" s="29" t="str">
        <f>B6</f>
        <v>2025 (d)</v>
      </c>
      <c r="F6" s="1" t="str">
        <f>C6</f>
        <v>31 de diciembre de 2024 (e)</v>
      </c>
    </row>
    <row r="7" spans="1:6" ht="12.95" customHeight="1" x14ac:dyDescent="0.25">
      <c r="A7" s="188" t="s">
        <v>5</v>
      </c>
      <c r="B7" s="189"/>
      <c r="C7" s="189"/>
      <c r="D7" s="190" t="s">
        <v>6</v>
      </c>
      <c r="E7" s="189"/>
      <c r="F7" s="189"/>
    </row>
    <row r="8" spans="1:6" x14ac:dyDescent="0.25">
      <c r="A8" s="188" t="s">
        <v>7</v>
      </c>
      <c r="B8" s="189"/>
      <c r="C8" s="189"/>
      <c r="D8" s="190" t="s">
        <v>8</v>
      </c>
      <c r="E8" s="189"/>
      <c r="F8" s="189"/>
    </row>
    <row r="9" spans="1:6" x14ac:dyDescent="0.25">
      <c r="A9" s="191" t="s">
        <v>9</v>
      </c>
      <c r="B9" s="158">
        <f>SUM(B10:B16)</f>
        <v>9335382.8900000006</v>
      </c>
      <c r="C9" s="158">
        <f>SUM(C10:C16)</f>
        <v>5177368.57</v>
      </c>
      <c r="D9" s="192" t="s">
        <v>10</v>
      </c>
      <c r="E9" s="158">
        <f>SUM(E10:E18)</f>
        <v>7528110.5199999996</v>
      </c>
      <c r="F9" s="158">
        <f>SUM(F10:F18)</f>
        <v>7149981.2800000003</v>
      </c>
    </row>
    <row r="10" spans="1:6" x14ac:dyDescent="0.25">
      <c r="A10" s="193" t="s">
        <v>11</v>
      </c>
      <c r="B10" s="159">
        <v>0</v>
      </c>
      <c r="C10" s="159">
        <v>0</v>
      </c>
      <c r="D10" s="194" t="s">
        <v>12</v>
      </c>
      <c r="E10" s="159">
        <v>-1586219.33</v>
      </c>
      <c r="F10" s="159">
        <v>-2147245.5499999998</v>
      </c>
    </row>
    <row r="11" spans="1:6" x14ac:dyDescent="0.25">
      <c r="A11" s="193" t="s">
        <v>13</v>
      </c>
      <c r="B11" s="159">
        <v>4692277.38</v>
      </c>
      <c r="C11" s="159">
        <v>942276.16</v>
      </c>
      <c r="D11" s="194" t="s">
        <v>14</v>
      </c>
      <c r="E11" s="159">
        <v>4518675.51</v>
      </c>
      <c r="F11" s="159">
        <v>4212381.3499999996</v>
      </c>
    </row>
    <row r="12" spans="1:6" x14ac:dyDescent="0.25">
      <c r="A12" s="193" t="s">
        <v>15</v>
      </c>
      <c r="B12" s="159">
        <v>0</v>
      </c>
      <c r="C12" s="159">
        <v>0</v>
      </c>
      <c r="D12" s="194" t="s">
        <v>16</v>
      </c>
      <c r="E12" s="159">
        <v>3909300.22</v>
      </c>
      <c r="F12" s="159">
        <v>4562093.54</v>
      </c>
    </row>
    <row r="13" spans="1:6" x14ac:dyDescent="0.25">
      <c r="A13" s="193" t="s">
        <v>17</v>
      </c>
      <c r="B13" s="159">
        <v>4643105.51</v>
      </c>
      <c r="C13" s="159">
        <v>4235092.41</v>
      </c>
      <c r="D13" s="194" t="s">
        <v>18</v>
      </c>
      <c r="E13" s="159">
        <v>0</v>
      </c>
      <c r="F13" s="159">
        <v>0</v>
      </c>
    </row>
    <row r="14" spans="1:6" x14ac:dyDescent="0.25">
      <c r="A14" s="193" t="s">
        <v>19</v>
      </c>
      <c r="B14" s="159">
        <v>0</v>
      </c>
      <c r="C14" s="159">
        <v>0</v>
      </c>
      <c r="D14" s="194" t="s">
        <v>20</v>
      </c>
      <c r="E14" s="159">
        <v>59075.47</v>
      </c>
      <c r="F14" s="159">
        <v>59075.47</v>
      </c>
    </row>
    <row r="15" spans="1:6" x14ac:dyDescent="0.25">
      <c r="A15" s="193" t="s">
        <v>21</v>
      </c>
      <c r="B15" s="159">
        <v>0</v>
      </c>
      <c r="C15" s="159">
        <v>0</v>
      </c>
      <c r="D15" s="194" t="s">
        <v>22</v>
      </c>
      <c r="E15" s="159">
        <v>0</v>
      </c>
      <c r="F15" s="159">
        <v>0</v>
      </c>
    </row>
    <row r="16" spans="1:6" x14ac:dyDescent="0.25">
      <c r="A16" s="193" t="s">
        <v>23</v>
      </c>
      <c r="B16" s="159">
        <v>0</v>
      </c>
      <c r="C16" s="159">
        <v>0</v>
      </c>
      <c r="D16" s="194" t="s">
        <v>24</v>
      </c>
      <c r="E16" s="159">
        <v>1307638.8999999999</v>
      </c>
      <c r="F16" s="159">
        <v>1144119.8600000001</v>
      </c>
    </row>
    <row r="17" spans="1:6" x14ac:dyDescent="0.25">
      <c r="A17" s="191" t="s">
        <v>25</v>
      </c>
      <c r="B17" s="158">
        <f>SUM(B18:B24)</f>
        <v>2014123.1199999992</v>
      </c>
      <c r="C17" s="158">
        <f>SUM(C18:C24)</f>
        <v>1837807.6099999994</v>
      </c>
      <c r="D17" s="194" t="s">
        <v>26</v>
      </c>
      <c r="E17" s="159">
        <v>0</v>
      </c>
      <c r="F17" s="159">
        <v>0</v>
      </c>
    </row>
    <row r="18" spans="1:6" x14ac:dyDescent="0.25">
      <c r="A18" s="193" t="s">
        <v>27</v>
      </c>
      <c r="B18" s="159">
        <v>0</v>
      </c>
      <c r="C18" s="159">
        <v>0</v>
      </c>
      <c r="D18" s="194" t="s">
        <v>28</v>
      </c>
      <c r="E18" s="159">
        <v>-680360.25</v>
      </c>
      <c r="F18" s="159">
        <v>-680443.39</v>
      </c>
    </row>
    <row r="19" spans="1:6" x14ac:dyDescent="0.25">
      <c r="A19" s="193" t="s">
        <v>29</v>
      </c>
      <c r="B19" s="159">
        <v>-4638181.1900000004</v>
      </c>
      <c r="C19" s="159">
        <v>-4638181.12</v>
      </c>
      <c r="D19" s="192" t="s">
        <v>30</v>
      </c>
      <c r="E19" s="158">
        <f>SUM(E20:E22)</f>
        <v>0</v>
      </c>
      <c r="F19" s="158">
        <f>SUM(F20:F22)</f>
        <v>0</v>
      </c>
    </row>
    <row r="20" spans="1:6" x14ac:dyDescent="0.25">
      <c r="A20" s="193" t="s">
        <v>31</v>
      </c>
      <c r="B20" s="159">
        <v>1512025.84</v>
      </c>
      <c r="C20" s="159">
        <v>1517507.09</v>
      </c>
      <c r="D20" s="194" t="s">
        <v>32</v>
      </c>
      <c r="E20" s="159">
        <v>0</v>
      </c>
      <c r="F20" s="159">
        <v>0</v>
      </c>
    </row>
    <row r="21" spans="1:6" x14ac:dyDescent="0.25">
      <c r="A21" s="193" t="s">
        <v>33</v>
      </c>
      <c r="B21" s="159">
        <v>2673145.5099999998</v>
      </c>
      <c r="C21" s="159">
        <v>2673145.5099999998</v>
      </c>
      <c r="D21" s="194" t="s">
        <v>34</v>
      </c>
      <c r="E21" s="159">
        <v>0</v>
      </c>
      <c r="F21" s="159">
        <v>0</v>
      </c>
    </row>
    <row r="22" spans="1:6" x14ac:dyDescent="0.25">
      <c r="A22" s="193" t="s">
        <v>35</v>
      </c>
      <c r="B22" s="159">
        <v>80000</v>
      </c>
      <c r="C22" s="159">
        <v>80000</v>
      </c>
      <c r="D22" s="194" t="s">
        <v>36</v>
      </c>
      <c r="E22" s="159">
        <v>0</v>
      </c>
      <c r="F22" s="159">
        <v>0</v>
      </c>
    </row>
    <row r="23" spans="1:6" x14ac:dyDescent="0.25">
      <c r="A23" s="193" t="s">
        <v>37</v>
      </c>
      <c r="B23" s="159">
        <v>0</v>
      </c>
      <c r="C23" s="159">
        <v>0</v>
      </c>
      <c r="D23" s="192" t="s">
        <v>38</v>
      </c>
      <c r="E23" s="158">
        <f>E24+E25</f>
        <v>0</v>
      </c>
      <c r="F23" s="158">
        <f>F24+F25</f>
        <v>0</v>
      </c>
    </row>
    <row r="24" spans="1:6" x14ac:dyDescent="0.25">
      <c r="A24" s="193" t="s">
        <v>39</v>
      </c>
      <c r="B24" s="159">
        <v>2387132.96</v>
      </c>
      <c r="C24" s="159">
        <v>2205336.13</v>
      </c>
      <c r="D24" s="194" t="s">
        <v>40</v>
      </c>
      <c r="E24" s="159">
        <v>0</v>
      </c>
      <c r="F24" s="159">
        <v>0</v>
      </c>
    </row>
    <row r="25" spans="1:6" x14ac:dyDescent="0.25">
      <c r="A25" s="191" t="s">
        <v>41</v>
      </c>
      <c r="B25" s="158">
        <f>SUM(B26:B30)</f>
        <v>678214.33000000007</v>
      </c>
      <c r="C25" s="158">
        <f>SUM(C26:C30)</f>
        <v>846815.48000000045</v>
      </c>
      <c r="D25" s="194" t="s">
        <v>42</v>
      </c>
      <c r="E25" s="159">
        <v>0</v>
      </c>
      <c r="F25" s="159">
        <v>0</v>
      </c>
    </row>
    <row r="26" spans="1:6" x14ac:dyDescent="0.25">
      <c r="A26" s="193" t="s">
        <v>43</v>
      </c>
      <c r="B26" s="159">
        <v>9352563.6899999995</v>
      </c>
      <c r="C26" s="159">
        <v>9352563.6899999995</v>
      </c>
      <c r="D26" s="192" t="s">
        <v>44</v>
      </c>
      <c r="E26" s="159">
        <v>0</v>
      </c>
      <c r="F26" s="159">
        <v>0</v>
      </c>
    </row>
    <row r="27" spans="1:6" x14ac:dyDescent="0.25">
      <c r="A27" s="193" t="s">
        <v>45</v>
      </c>
      <c r="B27" s="159">
        <v>8378420.2599999998</v>
      </c>
      <c r="C27" s="159">
        <v>8378420.2599999998</v>
      </c>
      <c r="D27" s="192" t="s">
        <v>46</v>
      </c>
      <c r="E27" s="158">
        <f>SUM(E28:E30)</f>
        <v>2000000</v>
      </c>
      <c r="F27" s="158">
        <f>SUM(F28:F30)</f>
        <v>3000000</v>
      </c>
    </row>
    <row r="28" spans="1:6" x14ac:dyDescent="0.25">
      <c r="A28" s="193" t="s">
        <v>47</v>
      </c>
      <c r="B28" s="159">
        <v>-2274951.7000000002</v>
      </c>
      <c r="C28" s="159">
        <v>-2274951.7000000002</v>
      </c>
      <c r="D28" s="194" t="s">
        <v>48</v>
      </c>
      <c r="E28" s="159">
        <v>0</v>
      </c>
      <c r="F28" s="159">
        <v>0</v>
      </c>
    </row>
    <row r="29" spans="1:6" x14ac:dyDescent="0.25">
      <c r="A29" s="193" t="s">
        <v>49</v>
      </c>
      <c r="B29" s="159">
        <v>-14777817.92</v>
      </c>
      <c r="C29" s="159">
        <v>-14609216.77</v>
      </c>
      <c r="D29" s="194" t="s">
        <v>50</v>
      </c>
      <c r="E29" s="159">
        <v>0</v>
      </c>
      <c r="F29" s="159">
        <v>0</v>
      </c>
    </row>
    <row r="30" spans="1:6" x14ac:dyDescent="0.25">
      <c r="A30" s="193" t="s">
        <v>51</v>
      </c>
      <c r="B30" s="159">
        <v>0</v>
      </c>
      <c r="C30" s="159">
        <v>0</v>
      </c>
      <c r="D30" s="194" t="s">
        <v>52</v>
      </c>
      <c r="E30" s="159">
        <v>2000000</v>
      </c>
      <c r="F30" s="159">
        <v>3000000</v>
      </c>
    </row>
    <row r="31" spans="1:6" x14ac:dyDescent="0.25">
      <c r="A31" s="191" t="s">
        <v>53</v>
      </c>
      <c r="B31" s="158">
        <f>SUM(B32:B36)</f>
        <v>0</v>
      </c>
      <c r="C31" s="158">
        <f>SUM(C32:C36)</f>
        <v>0</v>
      </c>
      <c r="D31" s="192" t="s">
        <v>54</v>
      </c>
      <c r="E31" s="158">
        <f>SUM(E32:E37)</f>
        <v>0</v>
      </c>
      <c r="F31" s="158">
        <f>SUM(F32:F37)</f>
        <v>0</v>
      </c>
    </row>
    <row r="32" spans="1:6" x14ac:dyDescent="0.25">
      <c r="A32" s="193" t="s">
        <v>55</v>
      </c>
      <c r="B32" s="159">
        <v>0</v>
      </c>
      <c r="C32" s="159">
        <v>0</v>
      </c>
      <c r="D32" s="194" t="s">
        <v>56</v>
      </c>
      <c r="E32" s="158">
        <v>0</v>
      </c>
      <c r="F32" s="158">
        <v>0</v>
      </c>
    </row>
    <row r="33" spans="1:6" ht="14.45" customHeight="1" x14ac:dyDescent="0.25">
      <c r="A33" s="193" t="s">
        <v>57</v>
      </c>
      <c r="B33" s="159">
        <v>0</v>
      </c>
      <c r="C33" s="159">
        <v>0</v>
      </c>
      <c r="D33" s="194" t="s">
        <v>58</v>
      </c>
      <c r="E33" s="159">
        <v>0</v>
      </c>
      <c r="F33" s="159">
        <v>0</v>
      </c>
    </row>
    <row r="34" spans="1:6" ht="14.45" customHeight="1" x14ac:dyDescent="0.25">
      <c r="A34" s="193" t="s">
        <v>59</v>
      </c>
      <c r="B34" s="159">
        <v>0</v>
      </c>
      <c r="C34" s="159">
        <v>0</v>
      </c>
      <c r="D34" s="194" t="s">
        <v>60</v>
      </c>
      <c r="E34" s="159">
        <v>0</v>
      </c>
      <c r="F34" s="159">
        <v>0</v>
      </c>
    </row>
    <row r="35" spans="1:6" ht="14.45" customHeight="1" x14ac:dyDescent="0.25">
      <c r="A35" s="193" t="s">
        <v>61</v>
      </c>
      <c r="B35" s="159">
        <v>0</v>
      </c>
      <c r="C35" s="159">
        <v>0</v>
      </c>
      <c r="D35" s="194" t="s">
        <v>62</v>
      </c>
      <c r="E35" s="159">
        <v>0</v>
      </c>
      <c r="F35" s="159">
        <v>0</v>
      </c>
    </row>
    <row r="36" spans="1:6" ht="14.45" customHeight="1" x14ac:dyDescent="0.25">
      <c r="A36" s="193" t="s">
        <v>63</v>
      </c>
      <c r="B36" s="159">
        <v>0</v>
      </c>
      <c r="C36" s="159">
        <v>0</v>
      </c>
      <c r="D36" s="194" t="s">
        <v>64</v>
      </c>
      <c r="E36" s="159">
        <v>0</v>
      </c>
      <c r="F36" s="159">
        <v>0</v>
      </c>
    </row>
    <row r="37" spans="1:6" ht="14.45" customHeight="1" x14ac:dyDescent="0.25">
      <c r="A37" s="191" t="s">
        <v>65</v>
      </c>
      <c r="B37" s="159">
        <v>0</v>
      </c>
      <c r="C37" s="159">
        <v>0</v>
      </c>
      <c r="D37" s="194" t="s">
        <v>66</v>
      </c>
      <c r="E37" s="159">
        <v>0</v>
      </c>
      <c r="F37" s="159">
        <v>0</v>
      </c>
    </row>
    <row r="38" spans="1:6" x14ac:dyDescent="0.25">
      <c r="A38" s="191" t="s">
        <v>607</v>
      </c>
      <c r="B38" s="158">
        <f>SUM(B39:B40)</f>
        <v>0</v>
      </c>
      <c r="C38" s="158">
        <f>SUM(C39:C40)</f>
        <v>0</v>
      </c>
      <c r="D38" s="192" t="s">
        <v>67</v>
      </c>
      <c r="E38" s="158">
        <f>SUM(E39:E41)</f>
        <v>0</v>
      </c>
      <c r="F38" s="158">
        <f>SUM(F39:F41)</f>
        <v>0</v>
      </c>
    </row>
    <row r="39" spans="1:6" x14ac:dyDescent="0.25">
      <c r="A39" s="193" t="s">
        <v>68</v>
      </c>
      <c r="B39" s="159">
        <v>0</v>
      </c>
      <c r="C39" s="159">
        <v>0</v>
      </c>
      <c r="D39" s="194" t="s">
        <v>69</v>
      </c>
      <c r="E39" s="159">
        <v>0</v>
      </c>
      <c r="F39" s="159">
        <v>0</v>
      </c>
    </row>
    <row r="40" spans="1:6" x14ac:dyDescent="0.25">
      <c r="A40" s="193" t="s">
        <v>70</v>
      </c>
      <c r="B40" s="159">
        <v>0</v>
      </c>
      <c r="C40" s="159">
        <v>0</v>
      </c>
      <c r="D40" s="194" t="s">
        <v>71</v>
      </c>
      <c r="E40" s="159">
        <v>0</v>
      </c>
      <c r="F40" s="159">
        <v>0</v>
      </c>
    </row>
    <row r="41" spans="1:6" x14ac:dyDescent="0.25">
      <c r="A41" s="191" t="s">
        <v>72</v>
      </c>
      <c r="B41" s="158">
        <f>SUM(B42:B45)</f>
        <v>0</v>
      </c>
      <c r="C41" s="158">
        <f>SUM(C42:C45)</f>
        <v>0</v>
      </c>
      <c r="D41" s="194" t="s">
        <v>73</v>
      </c>
      <c r="E41" s="159">
        <v>0</v>
      </c>
      <c r="F41" s="159">
        <v>0</v>
      </c>
    </row>
    <row r="42" spans="1:6" x14ac:dyDescent="0.25">
      <c r="A42" s="193" t="s">
        <v>74</v>
      </c>
      <c r="B42" s="159">
        <v>0</v>
      </c>
      <c r="C42" s="159">
        <v>0</v>
      </c>
      <c r="D42" s="192" t="s">
        <v>75</v>
      </c>
      <c r="E42" s="158">
        <f>SUM(E43:E45)</f>
        <v>0</v>
      </c>
      <c r="F42" s="158">
        <f>SUM(F43:F45)</f>
        <v>0</v>
      </c>
    </row>
    <row r="43" spans="1:6" x14ac:dyDescent="0.25">
      <c r="A43" s="193" t="s">
        <v>76</v>
      </c>
      <c r="B43" s="159">
        <v>0</v>
      </c>
      <c r="C43" s="159">
        <v>0</v>
      </c>
      <c r="D43" s="194" t="s">
        <v>77</v>
      </c>
      <c r="E43" s="159">
        <v>0</v>
      </c>
      <c r="F43" s="159">
        <v>0</v>
      </c>
    </row>
    <row r="44" spans="1:6" x14ac:dyDescent="0.25">
      <c r="A44" s="193" t="s">
        <v>78</v>
      </c>
      <c r="B44" s="159">
        <v>0</v>
      </c>
      <c r="C44" s="159">
        <v>0</v>
      </c>
      <c r="D44" s="194" t="s">
        <v>79</v>
      </c>
      <c r="E44" s="159">
        <v>0</v>
      </c>
      <c r="F44" s="159">
        <v>0</v>
      </c>
    </row>
    <row r="45" spans="1:6" x14ac:dyDescent="0.25">
      <c r="A45" s="193" t="s">
        <v>80</v>
      </c>
      <c r="B45" s="159">
        <v>0</v>
      </c>
      <c r="C45" s="159">
        <v>0</v>
      </c>
      <c r="D45" s="194" t="s">
        <v>81</v>
      </c>
      <c r="E45" s="159">
        <v>0</v>
      </c>
      <c r="F45" s="159">
        <v>0</v>
      </c>
    </row>
    <row r="46" spans="1:6" x14ac:dyDescent="0.25">
      <c r="A46" s="189"/>
      <c r="B46" s="160"/>
      <c r="C46" s="160"/>
      <c r="D46" s="195"/>
      <c r="E46" s="160"/>
      <c r="F46" s="160"/>
    </row>
    <row r="47" spans="1:6" x14ac:dyDescent="0.25">
      <c r="A47" s="196" t="s">
        <v>82</v>
      </c>
      <c r="B47" s="161">
        <f>B9+B17+B25+B31+B37+B38+B41</f>
        <v>12027720.34</v>
      </c>
      <c r="C47" s="161">
        <f>C9+C17+C25+C31+C37+C38+C41</f>
        <v>7861991.6600000001</v>
      </c>
      <c r="D47" s="197" t="s">
        <v>83</v>
      </c>
      <c r="E47" s="161">
        <f>E9+E19+E23+E26+E27+E31+E38+E42</f>
        <v>9528110.5199999996</v>
      </c>
      <c r="F47" s="161">
        <f>F9+F19+F23+F26+F27+F31+F38+F42</f>
        <v>10149981.280000001</v>
      </c>
    </row>
    <row r="48" spans="1:6" x14ac:dyDescent="0.25">
      <c r="A48" s="189"/>
      <c r="B48" s="160"/>
      <c r="C48" s="160"/>
      <c r="D48" s="195"/>
      <c r="E48" s="160"/>
      <c r="F48" s="160"/>
    </row>
    <row r="49" spans="1:6" x14ac:dyDescent="0.25">
      <c r="A49" s="188" t="s">
        <v>84</v>
      </c>
      <c r="B49" s="160"/>
      <c r="C49" s="160"/>
      <c r="D49" s="197" t="s">
        <v>85</v>
      </c>
      <c r="E49" s="160"/>
      <c r="F49" s="160"/>
    </row>
    <row r="50" spans="1:6" x14ac:dyDescent="0.25">
      <c r="A50" s="191" t="s">
        <v>86</v>
      </c>
      <c r="B50" s="159">
        <v>0</v>
      </c>
      <c r="C50" s="159">
        <v>0</v>
      </c>
      <c r="D50" s="192" t="s">
        <v>87</v>
      </c>
      <c r="E50" s="159">
        <v>0</v>
      </c>
      <c r="F50" s="159">
        <v>0</v>
      </c>
    </row>
    <row r="51" spans="1:6" x14ac:dyDescent="0.25">
      <c r="A51" s="191" t="s">
        <v>88</v>
      </c>
      <c r="B51" s="159">
        <v>0</v>
      </c>
      <c r="C51" s="159">
        <v>0</v>
      </c>
      <c r="D51" s="192" t="s">
        <v>89</v>
      </c>
      <c r="E51" s="159">
        <v>0</v>
      </c>
      <c r="F51" s="159">
        <v>0</v>
      </c>
    </row>
    <row r="52" spans="1:6" x14ac:dyDescent="0.25">
      <c r="A52" s="191" t="s">
        <v>90</v>
      </c>
      <c r="B52" s="159">
        <v>564511232.74000001</v>
      </c>
      <c r="C52" s="159">
        <v>540092606.82000005</v>
      </c>
      <c r="D52" s="192" t="s">
        <v>91</v>
      </c>
      <c r="E52" s="159">
        <v>0</v>
      </c>
      <c r="F52" s="159">
        <v>0</v>
      </c>
    </row>
    <row r="53" spans="1:6" x14ac:dyDescent="0.25">
      <c r="A53" s="191" t="s">
        <v>92</v>
      </c>
      <c r="B53" s="159">
        <v>30304956.25</v>
      </c>
      <c r="C53" s="159">
        <v>28257318.550000001</v>
      </c>
      <c r="D53" s="192" t="s">
        <v>93</v>
      </c>
      <c r="E53" s="159">
        <v>0</v>
      </c>
      <c r="F53" s="159">
        <v>0</v>
      </c>
    </row>
    <row r="54" spans="1:6" x14ac:dyDescent="0.25">
      <c r="A54" s="191" t="s">
        <v>94</v>
      </c>
      <c r="B54" s="159">
        <v>1391927.96</v>
      </c>
      <c r="C54" s="159">
        <v>1391927.96</v>
      </c>
      <c r="D54" s="192" t="s">
        <v>95</v>
      </c>
      <c r="E54" s="159">
        <v>0</v>
      </c>
      <c r="F54" s="159">
        <v>0</v>
      </c>
    </row>
    <row r="55" spans="1:6" x14ac:dyDescent="0.25">
      <c r="A55" s="191" t="s">
        <v>96</v>
      </c>
      <c r="B55" s="159">
        <v>-18916518.109999999</v>
      </c>
      <c r="C55" s="159">
        <v>-15770621.27</v>
      </c>
      <c r="D55" s="198" t="s">
        <v>97</v>
      </c>
      <c r="E55" s="159">
        <v>0</v>
      </c>
      <c r="F55" s="159">
        <v>0</v>
      </c>
    </row>
    <row r="56" spans="1:6" x14ac:dyDescent="0.25">
      <c r="A56" s="191" t="s">
        <v>98</v>
      </c>
      <c r="B56" s="159">
        <v>6391867.7699999996</v>
      </c>
      <c r="C56" s="159">
        <v>6391867.7699999996</v>
      </c>
      <c r="D56" s="195"/>
      <c r="E56" s="160"/>
      <c r="F56" s="160"/>
    </row>
    <row r="57" spans="1:6" x14ac:dyDescent="0.25">
      <c r="A57" s="191" t="s">
        <v>99</v>
      </c>
      <c r="B57" s="159">
        <v>0</v>
      </c>
      <c r="C57" s="159">
        <v>0</v>
      </c>
      <c r="D57" s="197" t="s">
        <v>100</v>
      </c>
      <c r="E57" s="161">
        <f>SUM(E50:E55)</f>
        <v>0</v>
      </c>
      <c r="F57" s="161">
        <f>SUM(F50:F55)</f>
        <v>0</v>
      </c>
    </row>
    <row r="58" spans="1:6" x14ac:dyDescent="0.25">
      <c r="A58" s="191" t="s">
        <v>101</v>
      </c>
      <c r="B58" s="159">
        <v>0</v>
      </c>
      <c r="C58" s="159">
        <v>0</v>
      </c>
      <c r="D58" s="195"/>
      <c r="E58" s="160"/>
      <c r="F58" s="160"/>
    </row>
    <row r="59" spans="1:6" x14ac:dyDescent="0.25">
      <c r="A59" s="189"/>
      <c r="B59" s="160"/>
      <c r="C59" s="160"/>
      <c r="D59" s="197" t="s">
        <v>102</v>
      </c>
      <c r="E59" s="161">
        <f>E47+E57</f>
        <v>9528110.5199999996</v>
      </c>
      <c r="F59" s="161">
        <f>F47+F57</f>
        <v>10149981.280000001</v>
      </c>
    </row>
    <row r="60" spans="1:6" x14ac:dyDescent="0.25">
      <c r="A60" s="196" t="s">
        <v>103</v>
      </c>
      <c r="B60" s="161">
        <f>SUM(B50:B58)</f>
        <v>583683466.61000001</v>
      </c>
      <c r="C60" s="161">
        <f>SUM(C50:C58)</f>
        <v>560363099.83000004</v>
      </c>
      <c r="D60" s="195"/>
      <c r="E60" s="160"/>
      <c r="F60" s="160"/>
    </row>
    <row r="61" spans="1:6" x14ac:dyDescent="0.25">
      <c r="A61" s="189"/>
      <c r="B61" s="160"/>
      <c r="C61" s="160"/>
      <c r="D61" s="199" t="s">
        <v>104</v>
      </c>
      <c r="E61" s="160"/>
      <c r="F61" s="160"/>
    </row>
    <row r="62" spans="1:6" x14ac:dyDescent="0.25">
      <c r="A62" s="196" t="s">
        <v>105</v>
      </c>
      <c r="B62" s="161">
        <f>SUM(B47+B60)</f>
        <v>595711186.95000005</v>
      </c>
      <c r="C62" s="161">
        <f>SUM(C47+C60)</f>
        <v>568225091.49000001</v>
      </c>
      <c r="D62" s="195"/>
      <c r="E62" s="160"/>
      <c r="F62" s="160"/>
    </row>
    <row r="63" spans="1:6" x14ac:dyDescent="0.25">
      <c r="A63" s="189"/>
      <c r="B63" s="200"/>
      <c r="C63" s="200"/>
      <c r="D63" s="201" t="s">
        <v>106</v>
      </c>
      <c r="E63" s="158">
        <f>SUM(E64:E66)</f>
        <v>14506969.74</v>
      </c>
      <c r="F63" s="158">
        <f>SUM(F64:F66)</f>
        <v>14506969.74</v>
      </c>
    </row>
    <row r="64" spans="1:6" x14ac:dyDescent="0.25">
      <c r="A64" s="189"/>
      <c r="B64" s="200"/>
      <c r="C64" s="200"/>
      <c r="D64" s="192" t="s">
        <v>107</v>
      </c>
      <c r="E64" s="159">
        <v>14506969.74</v>
      </c>
      <c r="F64" s="159">
        <v>14506969.74</v>
      </c>
    </row>
    <row r="65" spans="1:6" x14ac:dyDescent="0.25">
      <c r="A65" s="189"/>
      <c r="B65" s="200"/>
      <c r="C65" s="200"/>
      <c r="D65" s="198" t="s">
        <v>108</v>
      </c>
      <c r="E65" s="159">
        <v>0</v>
      </c>
      <c r="F65" s="159">
        <v>0</v>
      </c>
    </row>
    <row r="66" spans="1:6" x14ac:dyDescent="0.25">
      <c r="A66" s="189"/>
      <c r="B66" s="200"/>
      <c r="C66" s="200"/>
      <c r="D66" s="192" t="s">
        <v>109</v>
      </c>
      <c r="E66" s="159">
        <v>0</v>
      </c>
      <c r="F66" s="159">
        <v>0</v>
      </c>
    </row>
    <row r="67" spans="1:6" x14ac:dyDescent="0.25">
      <c r="A67" s="189"/>
      <c r="B67" s="200"/>
      <c r="C67" s="200"/>
      <c r="D67" s="195"/>
      <c r="E67" s="160"/>
      <c r="F67" s="160"/>
    </row>
    <row r="68" spans="1:6" x14ac:dyDescent="0.25">
      <c r="A68" s="189"/>
      <c r="B68" s="200"/>
      <c r="C68" s="200"/>
      <c r="D68" s="201" t="s">
        <v>110</v>
      </c>
      <c r="E68" s="158">
        <f>SUM(E69:E73)</f>
        <v>571676106.68999994</v>
      </c>
      <c r="F68" s="158">
        <f>SUM(F69:F73)</f>
        <v>543568140.47000003</v>
      </c>
    </row>
    <row r="69" spans="1:6" x14ac:dyDescent="0.25">
      <c r="A69" s="202"/>
      <c r="B69" s="200"/>
      <c r="C69" s="200"/>
      <c r="D69" s="192" t="s">
        <v>111</v>
      </c>
      <c r="E69" s="159">
        <v>28023569.010000002</v>
      </c>
      <c r="F69" s="159">
        <v>26425887.600000001</v>
      </c>
    </row>
    <row r="70" spans="1:6" x14ac:dyDescent="0.25">
      <c r="A70" s="202"/>
      <c r="B70" s="200"/>
      <c r="C70" s="200"/>
      <c r="D70" s="192" t="s">
        <v>112</v>
      </c>
      <c r="E70" s="159">
        <v>543652537.67999995</v>
      </c>
      <c r="F70" s="159">
        <v>517142252.87</v>
      </c>
    </row>
    <row r="71" spans="1:6" x14ac:dyDescent="0.25">
      <c r="A71" s="202"/>
      <c r="B71" s="200"/>
      <c r="C71" s="200"/>
      <c r="D71" s="192" t="s">
        <v>113</v>
      </c>
      <c r="E71" s="159">
        <v>0</v>
      </c>
      <c r="F71" s="159">
        <v>0</v>
      </c>
    </row>
    <row r="72" spans="1:6" x14ac:dyDescent="0.25">
      <c r="A72" s="202"/>
      <c r="B72" s="200"/>
      <c r="C72" s="200"/>
      <c r="D72" s="192" t="s">
        <v>114</v>
      </c>
      <c r="E72" s="159">
        <v>0</v>
      </c>
      <c r="F72" s="159">
        <v>0</v>
      </c>
    </row>
    <row r="73" spans="1:6" x14ac:dyDescent="0.25">
      <c r="A73" s="202"/>
      <c r="B73" s="200"/>
      <c r="C73" s="200"/>
      <c r="D73" s="192" t="s">
        <v>115</v>
      </c>
      <c r="E73" s="159">
        <v>0</v>
      </c>
      <c r="F73" s="159">
        <v>0</v>
      </c>
    </row>
    <row r="74" spans="1:6" x14ac:dyDescent="0.25">
      <c r="A74" s="202"/>
      <c r="B74" s="200"/>
      <c r="C74" s="200"/>
      <c r="D74" s="195"/>
      <c r="E74" s="160"/>
      <c r="F74" s="160"/>
    </row>
    <row r="75" spans="1:6" x14ac:dyDescent="0.25">
      <c r="A75" s="202"/>
      <c r="B75" s="200"/>
      <c r="C75" s="200"/>
      <c r="D75" s="201" t="s">
        <v>116</v>
      </c>
      <c r="E75" s="158">
        <f>E76+E77</f>
        <v>0</v>
      </c>
      <c r="F75" s="158">
        <f>F76+F77</f>
        <v>0</v>
      </c>
    </row>
    <row r="76" spans="1:6" x14ac:dyDescent="0.25">
      <c r="A76" s="202"/>
      <c r="B76" s="200"/>
      <c r="C76" s="200"/>
      <c r="D76" s="192" t="s">
        <v>117</v>
      </c>
      <c r="E76" s="159">
        <v>0</v>
      </c>
      <c r="F76" s="159">
        <v>0</v>
      </c>
    </row>
    <row r="77" spans="1:6" x14ac:dyDescent="0.25">
      <c r="A77" s="202"/>
      <c r="B77" s="200"/>
      <c r="C77" s="200"/>
      <c r="D77" s="192" t="s">
        <v>118</v>
      </c>
      <c r="E77" s="159">
        <v>0</v>
      </c>
      <c r="F77" s="159">
        <v>0</v>
      </c>
    </row>
    <row r="78" spans="1:6" x14ac:dyDescent="0.25">
      <c r="A78" s="202"/>
      <c r="B78" s="200"/>
      <c r="C78" s="200"/>
      <c r="D78" s="195"/>
      <c r="E78" s="160"/>
      <c r="F78" s="160"/>
    </row>
    <row r="79" spans="1:6" x14ac:dyDescent="0.25">
      <c r="A79" s="202"/>
      <c r="B79" s="200"/>
      <c r="C79" s="200"/>
      <c r="D79" s="197" t="s">
        <v>119</v>
      </c>
      <c r="E79" s="161">
        <f>E63+E68+E75</f>
        <v>586183076.42999995</v>
      </c>
      <c r="F79" s="161">
        <f>F63+F68+F75</f>
        <v>558075110.21000004</v>
      </c>
    </row>
    <row r="80" spans="1:6" x14ac:dyDescent="0.25">
      <c r="A80" s="202"/>
      <c r="B80" s="200"/>
      <c r="C80" s="200"/>
      <c r="D80" s="195"/>
      <c r="E80" s="160"/>
      <c r="F80" s="160"/>
    </row>
    <row r="81" spans="1:6" x14ac:dyDescent="0.25">
      <c r="A81" s="202"/>
      <c r="B81" s="200"/>
      <c r="C81" s="200"/>
      <c r="D81" s="197" t="s">
        <v>120</v>
      </c>
      <c r="E81" s="161">
        <f>E59+E79</f>
        <v>595711186.94999993</v>
      </c>
      <c r="F81" s="161">
        <f>F59+F79</f>
        <v>568225091.49000001</v>
      </c>
    </row>
    <row r="82" spans="1:6" x14ac:dyDescent="0.25">
      <c r="A82" s="35"/>
      <c r="B82" s="150"/>
      <c r="C82" s="150"/>
      <c r="D82" s="203"/>
      <c r="E82" s="151"/>
      <c r="F82" s="151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00000000-0002-0000-0000-000000000000}"/>
    <dataValidation allowBlank="1" showInputMessage="1" showErrorMessage="1" prompt="20XN (d)" sqref="B6 E6" xr:uid="{00000000-0002-0000-0000-000001000000}"/>
    <dataValidation type="decimal" allowBlank="1" showInputMessage="1" showErrorMessage="1" sqref="B41:C41 B59:C62 B9:C9 B46:C49 B17:C17 B25:C25 B31:C31 B38:C38 E42:F42 E78:F81 E47:F47 E9:F9 E19:F19 E23:F23 E27:F27 E31:F31 E38:F38 E56:F63 E67:F68 E74:F75" xr:uid="{42525A90-486C-45DD-A5DF-B9C7543AF24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H45"/>
  <sheetViews>
    <sheetView showGridLines="0" zoomScale="75" zoomScaleNormal="75" workbookViewId="0">
      <selection activeCell="B25" sqref="B25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240" t="s">
        <v>121</v>
      </c>
      <c r="B1" s="241"/>
      <c r="C1" s="241"/>
      <c r="D1" s="241"/>
      <c r="E1" s="241"/>
      <c r="F1" s="241"/>
      <c r="G1" s="241"/>
      <c r="H1" s="242"/>
    </row>
    <row r="2" spans="1:8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3"/>
      <c r="H2" s="74"/>
    </row>
    <row r="3" spans="1:8" ht="15" customHeight="1" x14ac:dyDescent="0.25">
      <c r="A3" s="75" t="s">
        <v>122</v>
      </c>
      <c r="B3" s="76"/>
      <c r="C3" s="76"/>
      <c r="D3" s="76"/>
      <c r="E3" s="76"/>
      <c r="F3" s="76"/>
      <c r="G3" s="76"/>
      <c r="H3" s="77"/>
    </row>
    <row r="4" spans="1:8" ht="15" customHeight="1" x14ac:dyDescent="0.25">
      <c r="A4" s="75" t="str">
        <f>'Formato 1'!A4</f>
        <v>al 31 de Diciembre de 2024 y al 31 de Diciembre 2025</v>
      </c>
      <c r="B4" s="76"/>
      <c r="C4" s="76"/>
      <c r="D4" s="76"/>
      <c r="E4" s="76"/>
      <c r="F4" s="76"/>
      <c r="G4" s="76"/>
      <c r="H4" s="77"/>
    </row>
    <row r="5" spans="1:8" x14ac:dyDescent="0.25">
      <c r="A5" s="78" t="s">
        <v>2</v>
      </c>
      <c r="B5" s="79"/>
      <c r="C5" s="79"/>
      <c r="D5" s="79"/>
      <c r="E5" s="79"/>
      <c r="F5" s="79"/>
      <c r="G5" s="79"/>
      <c r="H5" s="80"/>
    </row>
    <row r="6" spans="1:8" ht="41.45" customHeight="1" x14ac:dyDescent="0.25">
      <c r="A6" s="5" t="s">
        <v>123</v>
      </c>
      <c r="B6" s="6" t="s">
        <v>606</v>
      </c>
      <c r="C6" s="5" t="s">
        <v>124</v>
      </c>
      <c r="D6" s="5" t="s">
        <v>125</v>
      </c>
      <c r="E6" s="5" t="s">
        <v>126</v>
      </c>
      <c r="F6" s="5" t="s">
        <v>127</v>
      </c>
      <c r="G6" s="5" t="s">
        <v>128</v>
      </c>
      <c r="H6" s="7" t="s">
        <v>129</v>
      </c>
    </row>
    <row r="7" spans="1:8" x14ac:dyDescent="0.25">
      <c r="A7" s="66"/>
      <c r="B7" s="202"/>
      <c r="C7" s="202"/>
      <c r="D7" s="202"/>
      <c r="E7" s="202"/>
      <c r="F7" s="202"/>
      <c r="G7" s="67"/>
      <c r="H7" s="67"/>
    </row>
    <row r="8" spans="1:8" x14ac:dyDescent="0.25">
      <c r="A8" s="8" t="s">
        <v>130</v>
      </c>
      <c r="B8" s="162">
        <f>B9+B13</f>
        <v>3333333.4</v>
      </c>
      <c r="C8" s="162">
        <f>C9+C13</f>
        <v>0</v>
      </c>
      <c r="D8" s="162">
        <f t="shared" ref="D8:H8" si="0">D9+D13</f>
        <v>0</v>
      </c>
      <c r="E8" s="162">
        <f t="shared" si="0"/>
        <v>0</v>
      </c>
      <c r="F8" s="162">
        <f>F9+F13</f>
        <v>3333333.4</v>
      </c>
      <c r="G8" s="162">
        <f t="shared" si="0"/>
        <v>0</v>
      </c>
      <c r="H8" s="162">
        <f t="shared" si="0"/>
        <v>0</v>
      </c>
    </row>
    <row r="9" spans="1:8" ht="15.75" customHeight="1" x14ac:dyDescent="0.25">
      <c r="A9" s="68" t="s">
        <v>131</v>
      </c>
      <c r="B9" s="163">
        <f>SUM(B10:B12)</f>
        <v>3333333.4</v>
      </c>
      <c r="C9" s="163">
        <f t="shared" ref="C9:H13" si="1">SUM(C10:C12)</f>
        <v>0</v>
      </c>
      <c r="D9" s="163">
        <f t="shared" si="1"/>
        <v>0</v>
      </c>
      <c r="E9" s="163">
        <f t="shared" si="1"/>
        <v>0</v>
      </c>
      <c r="F9" s="163">
        <f>B9+C9-D9+E9</f>
        <v>3333333.4</v>
      </c>
      <c r="G9" s="163">
        <f t="shared" si="1"/>
        <v>0</v>
      </c>
      <c r="H9" s="163">
        <f t="shared" si="1"/>
        <v>0</v>
      </c>
    </row>
    <row r="10" spans="1:8" ht="17.25" customHeight="1" x14ac:dyDescent="0.25">
      <c r="A10" s="69" t="s">
        <v>132</v>
      </c>
      <c r="B10" s="164">
        <v>3333333.4</v>
      </c>
      <c r="C10" s="164">
        <v>0</v>
      </c>
      <c r="D10" s="164">
        <v>0</v>
      </c>
      <c r="E10" s="164">
        <v>0</v>
      </c>
      <c r="F10" s="163">
        <f>B10+C10-D10+E10</f>
        <v>3333333.4</v>
      </c>
      <c r="G10" s="164">
        <v>0</v>
      </c>
      <c r="H10" s="164">
        <v>0</v>
      </c>
    </row>
    <row r="11" spans="1:8" x14ac:dyDescent="0.25">
      <c r="A11" s="69" t="s">
        <v>133</v>
      </c>
      <c r="B11" s="164">
        <v>0</v>
      </c>
      <c r="C11" s="163">
        <v>0</v>
      </c>
      <c r="D11" s="164">
        <v>0</v>
      </c>
      <c r="E11" s="164">
        <v>0</v>
      </c>
      <c r="F11" s="163">
        <f>B11+C11-D11+E11</f>
        <v>0</v>
      </c>
      <c r="G11" s="164">
        <v>0</v>
      </c>
      <c r="H11" s="163">
        <v>0</v>
      </c>
    </row>
    <row r="12" spans="1:8" ht="16.5" customHeight="1" x14ac:dyDescent="0.25">
      <c r="A12" s="69" t="s">
        <v>134</v>
      </c>
      <c r="B12" s="164">
        <v>0</v>
      </c>
      <c r="C12" s="163">
        <v>0</v>
      </c>
      <c r="D12" s="164">
        <v>0</v>
      </c>
      <c r="E12" s="164">
        <v>0</v>
      </c>
      <c r="F12" s="163">
        <f>B12+C12-D12+E12</f>
        <v>0</v>
      </c>
      <c r="G12" s="164">
        <v>0</v>
      </c>
      <c r="H12" s="163">
        <v>0</v>
      </c>
    </row>
    <row r="13" spans="1:8" x14ac:dyDescent="0.25">
      <c r="A13" s="68" t="s">
        <v>135</v>
      </c>
      <c r="B13" s="163">
        <f>SUM(B14:B16)</f>
        <v>0</v>
      </c>
      <c r="C13" s="163">
        <f t="shared" ref="C13:H13" si="2">SUM(C14:C16)</f>
        <v>0</v>
      </c>
      <c r="D13" s="163">
        <f t="shared" si="2"/>
        <v>0</v>
      </c>
      <c r="E13" s="163">
        <f t="shared" si="2"/>
        <v>0</v>
      </c>
      <c r="F13" s="163">
        <f t="shared" ref="F13" si="3">B13+C13-D13+E13</f>
        <v>0</v>
      </c>
      <c r="G13" s="163">
        <f t="shared" si="1"/>
        <v>0</v>
      </c>
      <c r="H13" s="163">
        <f t="shared" si="2"/>
        <v>0</v>
      </c>
    </row>
    <row r="14" spans="1:8" x14ac:dyDescent="0.25">
      <c r="A14" s="69" t="s">
        <v>136</v>
      </c>
      <c r="B14" s="164">
        <v>0</v>
      </c>
      <c r="C14" s="164">
        <v>0</v>
      </c>
      <c r="D14" s="164">
        <v>0</v>
      </c>
      <c r="E14" s="164">
        <v>0</v>
      </c>
      <c r="F14" s="163">
        <f>B14+C14-D14+E14</f>
        <v>0</v>
      </c>
      <c r="G14" s="163">
        <v>0</v>
      </c>
      <c r="H14" s="164">
        <v>0</v>
      </c>
    </row>
    <row r="15" spans="1:8" ht="15" customHeight="1" x14ac:dyDescent="0.25">
      <c r="A15" s="69" t="s">
        <v>137</v>
      </c>
      <c r="B15" s="164">
        <v>0</v>
      </c>
      <c r="C15" s="164">
        <v>0</v>
      </c>
      <c r="D15" s="164">
        <v>0</v>
      </c>
      <c r="E15" s="164">
        <v>0</v>
      </c>
      <c r="F15" s="163">
        <f>B15+C15-D15+E15</f>
        <v>0</v>
      </c>
      <c r="G15" s="163">
        <v>0</v>
      </c>
      <c r="H15" s="163">
        <v>0</v>
      </c>
    </row>
    <row r="16" spans="1:8" x14ac:dyDescent="0.25">
      <c r="A16" s="69" t="s">
        <v>138</v>
      </c>
      <c r="B16" s="164">
        <v>0</v>
      </c>
      <c r="C16" s="164">
        <v>0</v>
      </c>
      <c r="D16" s="164">
        <v>0</v>
      </c>
      <c r="E16" s="164">
        <v>0</v>
      </c>
      <c r="F16" s="163">
        <f>B16+C16-D16+E16</f>
        <v>0</v>
      </c>
      <c r="G16" s="163">
        <v>0</v>
      </c>
      <c r="H16" s="163">
        <v>0</v>
      </c>
    </row>
    <row r="17" spans="1:8" x14ac:dyDescent="0.25">
      <c r="A17" s="70"/>
      <c r="B17" s="165"/>
      <c r="C17" s="165"/>
      <c r="D17" s="165"/>
      <c r="E17" s="165"/>
      <c r="F17" s="165"/>
      <c r="G17" s="165"/>
      <c r="H17" s="165"/>
    </row>
    <row r="18" spans="1:8" x14ac:dyDescent="0.25">
      <c r="A18" s="8" t="s">
        <v>139</v>
      </c>
      <c r="B18" s="162">
        <v>10149981.279999999</v>
      </c>
      <c r="C18" s="122"/>
      <c r="D18" s="122"/>
      <c r="E18" s="122"/>
      <c r="F18" s="162">
        <v>9528110.5199999996</v>
      </c>
      <c r="G18" s="122"/>
      <c r="H18" s="122"/>
    </row>
    <row r="19" spans="1:8" ht="16.5" customHeight="1" x14ac:dyDescent="0.25">
      <c r="A19" s="70"/>
      <c r="B19" s="166"/>
      <c r="C19" s="166"/>
      <c r="D19" s="166"/>
      <c r="E19" s="166"/>
      <c r="F19" s="166"/>
      <c r="G19" s="166"/>
      <c r="H19" s="166"/>
    </row>
    <row r="20" spans="1:8" ht="14.45" customHeight="1" x14ac:dyDescent="0.25">
      <c r="A20" s="8" t="s">
        <v>140</v>
      </c>
      <c r="B20" s="162">
        <f>B8+B18</f>
        <v>13483314.68</v>
      </c>
      <c r="C20" s="162">
        <f t="shared" ref="C20:H20" si="4">C8+C18</f>
        <v>0</v>
      </c>
      <c r="D20" s="162">
        <f t="shared" si="4"/>
        <v>0</v>
      </c>
      <c r="E20" s="162">
        <f t="shared" si="4"/>
        <v>0</v>
      </c>
      <c r="F20" s="162">
        <f>F8+F18</f>
        <v>12861443.92</v>
      </c>
      <c r="G20" s="162">
        <f t="shared" si="4"/>
        <v>0</v>
      </c>
      <c r="H20" s="162">
        <f t="shared" si="4"/>
        <v>0</v>
      </c>
    </row>
    <row r="21" spans="1:8" ht="16.5" customHeight="1" x14ac:dyDescent="0.25">
      <c r="A21" s="70"/>
      <c r="B21" s="167"/>
      <c r="C21" s="167"/>
      <c r="D21" s="167"/>
      <c r="E21" s="167"/>
      <c r="F21" s="167"/>
      <c r="G21" s="167"/>
      <c r="H21" s="167"/>
    </row>
    <row r="22" spans="1:8" ht="16.5" customHeight="1" x14ac:dyDescent="0.25">
      <c r="A22" s="8" t="s">
        <v>141</v>
      </c>
      <c r="B22" s="162">
        <f t="shared" ref="B22:H22" si="5">SUM(B23:B25)</f>
        <v>0</v>
      </c>
      <c r="C22" s="162">
        <f t="shared" si="5"/>
        <v>0</v>
      </c>
      <c r="D22" s="162">
        <f t="shared" si="5"/>
        <v>0</v>
      </c>
      <c r="E22" s="162">
        <f t="shared" si="5"/>
        <v>0</v>
      </c>
      <c r="F22" s="162">
        <f t="shared" si="5"/>
        <v>0</v>
      </c>
      <c r="G22" s="162">
        <f t="shared" si="5"/>
        <v>0</v>
      </c>
      <c r="H22" s="162">
        <f t="shared" si="5"/>
        <v>0</v>
      </c>
    </row>
    <row r="23" spans="1:8" ht="15" customHeight="1" x14ac:dyDescent="0.25">
      <c r="A23" s="71" t="s">
        <v>142</v>
      </c>
      <c r="B23" s="163">
        <v>0</v>
      </c>
      <c r="C23" s="163">
        <v>0</v>
      </c>
      <c r="D23" s="163">
        <v>0</v>
      </c>
      <c r="E23" s="163">
        <v>0</v>
      </c>
      <c r="F23" s="163">
        <f>B23+C23-D23+E23</f>
        <v>0</v>
      </c>
      <c r="G23" s="163">
        <v>0</v>
      </c>
      <c r="H23" s="163">
        <v>0</v>
      </c>
    </row>
    <row r="24" spans="1:8" ht="15" customHeight="1" x14ac:dyDescent="0.25">
      <c r="A24" s="71" t="s">
        <v>143</v>
      </c>
      <c r="B24" s="163">
        <v>0</v>
      </c>
      <c r="C24" s="163">
        <v>0</v>
      </c>
      <c r="D24" s="163">
        <v>0</v>
      </c>
      <c r="E24" s="163">
        <v>0</v>
      </c>
      <c r="F24" s="163">
        <f>B24+C24-D24+E24</f>
        <v>0</v>
      </c>
      <c r="G24" s="163">
        <v>0</v>
      </c>
      <c r="H24" s="163">
        <v>0</v>
      </c>
    </row>
    <row r="25" spans="1:8" x14ac:dyDescent="0.25">
      <c r="A25" s="71" t="s">
        <v>144</v>
      </c>
      <c r="B25" s="163">
        <v>0</v>
      </c>
      <c r="C25" s="163">
        <v>0</v>
      </c>
      <c r="D25" s="163">
        <v>0</v>
      </c>
      <c r="E25" s="163">
        <v>0</v>
      </c>
      <c r="F25" s="163">
        <f>B25+C25-D25+E25</f>
        <v>0</v>
      </c>
      <c r="G25" s="163">
        <v>0</v>
      </c>
      <c r="H25" s="163">
        <v>0</v>
      </c>
    </row>
    <row r="26" spans="1:8" ht="16.5" customHeight="1" x14ac:dyDescent="0.25">
      <c r="A26" s="9"/>
      <c r="B26" s="167"/>
      <c r="C26" s="167"/>
      <c r="D26" s="167"/>
      <c r="E26" s="167"/>
      <c r="F26" s="167"/>
      <c r="G26" s="167"/>
      <c r="H26" s="167"/>
    </row>
    <row r="27" spans="1:8" ht="16.5" customHeight="1" x14ac:dyDescent="0.25">
      <c r="A27" s="8" t="s">
        <v>145</v>
      </c>
      <c r="B27" s="162">
        <f>SUM(B28:B30)</f>
        <v>0</v>
      </c>
      <c r="C27" s="162">
        <f t="shared" ref="C27:H27" si="6">SUM(C28:C30)</f>
        <v>0</v>
      </c>
      <c r="D27" s="162">
        <f t="shared" si="6"/>
        <v>0</v>
      </c>
      <c r="E27" s="162">
        <f t="shared" si="6"/>
        <v>0</v>
      </c>
      <c r="F27" s="162">
        <f t="shared" si="6"/>
        <v>0</v>
      </c>
      <c r="G27" s="162">
        <f t="shared" si="6"/>
        <v>0</v>
      </c>
      <c r="H27" s="162">
        <f t="shared" si="6"/>
        <v>0</v>
      </c>
    </row>
    <row r="28" spans="1:8" ht="15" customHeight="1" x14ac:dyDescent="0.25">
      <c r="A28" s="71" t="s">
        <v>146</v>
      </c>
      <c r="B28" s="163">
        <v>0</v>
      </c>
      <c r="C28" s="163">
        <v>0</v>
      </c>
      <c r="D28" s="163">
        <v>0</v>
      </c>
      <c r="E28" s="163">
        <v>0</v>
      </c>
      <c r="F28" s="163">
        <f>B28+C28-D28+E28</f>
        <v>0</v>
      </c>
      <c r="G28" s="163">
        <v>0</v>
      </c>
      <c r="H28" s="163">
        <v>0</v>
      </c>
    </row>
    <row r="29" spans="1:8" ht="15" customHeight="1" x14ac:dyDescent="0.25">
      <c r="A29" s="71" t="s">
        <v>147</v>
      </c>
      <c r="B29" s="163">
        <v>0</v>
      </c>
      <c r="C29" s="163">
        <v>0</v>
      </c>
      <c r="D29" s="163">
        <v>0</v>
      </c>
      <c r="E29" s="163">
        <v>0</v>
      </c>
      <c r="F29" s="163">
        <f>B29+C29-D29+E29</f>
        <v>0</v>
      </c>
      <c r="G29" s="163">
        <v>0</v>
      </c>
      <c r="H29" s="163">
        <v>0</v>
      </c>
    </row>
    <row r="30" spans="1:8" ht="15.75" customHeight="1" x14ac:dyDescent="0.25">
      <c r="A30" s="71" t="s">
        <v>148</v>
      </c>
      <c r="B30" s="163">
        <v>0</v>
      </c>
      <c r="C30" s="163">
        <v>0</v>
      </c>
      <c r="D30" s="163">
        <v>0</v>
      </c>
      <c r="E30" s="163">
        <v>0</v>
      </c>
      <c r="F30" s="163">
        <f>B30+C30-D30+E30</f>
        <v>0</v>
      </c>
      <c r="G30" s="163">
        <v>0</v>
      </c>
      <c r="H30" s="163">
        <v>0</v>
      </c>
    </row>
    <row r="31" spans="1:8" ht="15" customHeight="1" x14ac:dyDescent="0.25">
      <c r="A31" s="10" t="s">
        <v>149</v>
      </c>
      <c r="B31" s="204"/>
      <c r="C31" s="204"/>
      <c r="D31" s="204"/>
      <c r="E31" s="204"/>
      <c r="F31" s="204"/>
      <c r="G31" s="204"/>
      <c r="H31" s="204"/>
    </row>
    <row r="32" spans="1:8" x14ac:dyDescent="0.25">
      <c r="A32" s="41"/>
    </row>
    <row r="33" spans="1:8" ht="14.45" customHeight="1" x14ac:dyDescent="0.25">
      <c r="A33" s="252" t="s">
        <v>150</v>
      </c>
      <c r="B33" s="252"/>
      <c r="C33" s="252"/>
      <c r="D33" s="252"/>
      <c r="E33" s="252"/>
      <c r="F33" s="252"/>
      <c r="G33" s="252"/>
      <c r="H33" s="252"/>
    </row>
    <row r="34" spans="1:8" ht="14.45" customHeight="1" x14ac:dyDescent="0.25">
      <c r="A34" s="252"/>
      <c r="B34" s="252"/>
      <c r="C34" s="252"/>
      <c r="D34" s="252"/>
      <c r="E34" s="252"/>
      <c r="F34" s="252"/>
      <c r="G34" s="252"/>
      <c r="H34" s="252"/>
    </row>
    <row r="35" spans="1:8" ht="14.45" customHeight="1" x14ac:dyDescent="0.25">
      <c r="A35" s="252"/>
      <c r="B35" s="252"/>
      <c r="C35" s="252"/>
      <c r="D35" s="252"/>
      <c r="E35" s="252"/>
      <c r="F35" s="252"/>
      <c r="G35" s="252"/>
      <c r="H35" s="252"/>
    </row>
    <row r="36" spans="1:8" ht="14.45" customHeight="1" x14ac:dyDescent="0.25">
      <c r="A36" s="252"/>
      <c r="B36" s="252"/>
      <c r="C36" s="252"/>
      <c r="D36" s="252"/>
      <c r="E36" s="252"/>
      <c r="F36" s="252"/>
      <c r="G36" s="252"/>
      <c r="H36" s="252"/>
    </row>
    <row r="37" spans="1:8" ht="14.45" customHeight="1" x14ac:dyDescent="0.25">
      <c r="A37" s="252"/>
      <c r="B37" s="252"/>
      <c r="C37" s="252"/>
      <c r="D37" s="252"/>
      <c r="E37" s="252"/>
      <c r="F37" s="252"/>
      <c r="G37" s="252"/>
      <c r="H37" s="252"/>
    </row>
    <row r="38" spans="1:8" x14ac:dyDescent="0.25">
      <c r="A38" s="41"/>
    </row>
    <row r="39" spans="1:8" ht="45" x14ac:dyDescent="0.25">
      <c r="A39" s="5" t="s">
        <v>151</v>
      </c>
      <c r="B39" s="5" t="s">
        <v>152</v>
      </c>
      <c r="C39" s="5" t="s">
        <v>153</v>
      </c>
      <c r="D39" s="5" t="s">
        <v>154</v>
      </c>
      <c r="E39" s="5" t="s">
        <v>155</v>
      </c>
      <c r="F39" s="7" t="s">
        <v>156</v>
      </c>
    </row>
    <row r="40" spans="1:8" x14ac:dyDescent="0.25">
      <c r="A40" s="31"/>
      <c r="B40" s="34"/>
      <c r="C40" s="34"/>
      <c r="D40" s="34"/>
      <c r="E40" s="34"/>
      <c r="F40" s="34"/>
    </row>
    <row r="41" spans="1:8" x14ac:dyDescent="0.25">
      <c r="A41" s="8" t="s">
        <v>157</v>
      </c>
      <c r="B41" s="4">
        <f>SUM(B42:B44)</f>
        <v>0</v>
      </c>
      <c r="C41" s="4">
        <f t="shared" ref="C41:F41" si="7">SUM(C42:C44)</f>
        <v>0</v>
      </c>
      <c r="D41" s="4">
        <f t="shared" si="7"/>
        <v>0</v>
      </c>
      <c r="E41" s="4">
        <f t="shared" si="7"/>
        <v>0</v>
      </c>
      <c r="F41" s="4">
        <f t="shared" si="7"/>
        <v>0</v>
      </c>
    </row>
    <row r="42" spans="1:8" x14ac:dyDescent="0.25">
      <c r="A42" s="71" t="s">
        <v>158</v>
      </c>
      <c r="B42" s="32">
        <v>0</v>
      </c>
      <c r="C42" s="32">
        <v>0</v>
      </c>
      <c r="D42" s="32">
        <v>0</v>
      </c>
      <c r="E42" s="32">
        <v>0</v>
      </c>
      <c r="F42" s="32">
        <v>0</v>
      </c>
      <c r="G42" s="49"/>
    </row>
    <row r="43" spans="1:8" x14ac:dyDescent="0.25">
      <c r="A43" s="71" t="s">
        <v>159</v>
      </c>
      <c r="B43" s="32">
        <v>0</v>
      </c>
      <c r="C43" s="32">
        <v>0</v>
      </c>
      <c r="D43" s="32">
        <v>0</v>
      </c>
      <c r="E43" s="32">
        <v>0</v>
      </c>
      <c r="F43" s="32">
        <v>0</v>
      </c>
      <c r="G43" s="49"/>
    </row>
    <row r="44" spans="1:8" x14ac:dyDescent="0.25">
      <c r="A44" s="71" t="s">
        <v>160</v>
      </c>
      <c r="B44" s="32">
        <v>0</v>
      </c>
      <c r="C44" s="32">
        <v>0</v>
      </c>
      <c r="D44" s="32">
        <v>0</v>
      </c>
      <c r="E44" s="32">
        <v>0</v>
      </c>
      <c r="F44" s="32">
        <v>0</v>
      </c>
      <c r="G44" s="49"/>
    </row>
    <row r="45" spans="1:8" x14ac:dyDescent="0.25">
      <c r="A45" s="11" t="s">
        <v>149</v>
      </c>
      <c r="B45" s="35"/>
      <c r="C45" s="35"/>
      <c r="D45" s="35"/>
      <c r="E45" s="35"/>
      <c r="F45" s="35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00000000-0002-0000-0100-000000000000}"/>
    <dataValidation type="decimal" allowBlank="1" showInputMessage="1" showErrorMessage="1" sqref="B8:B9 C23:H30 D13:F13 B13 D8:H9 D22:H22 D17:F21 G11:H21 C8:C22 B17:B30" xr:uid="{00000000-0002-0000-0100-000001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1:F44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240" t="s">
        <v>161</v>
      </c>
      <c r="B1" s="241"/>
      <c r="C1" s="241"/>
      <c r="D1" s="241"/>
      <c r="E1" s="241"/>
      <c r="F1" s="241"/>
      <c r="G1" s="241"/>
      <c r="H1" s="241"/>
      <c r="I1" s="241"/>
      <c r="J1" s="241"/>
      <c r="K1" s="242"/>
    </row>
    <row r="2" spans="1:11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3"/>
      <c r="H2" s="73"/>
      <c r="I2" s="73"/>
      <c r="J2" s="73"/>
      <c r="K2" s="74"/>
    </row>
    <row r="3" spans="1:11" x14ac:dyDescent="0.25">
      <c r="A3" s="75" t="s">
        <v>162</v>
      </c>
      <c r="B3" s="76"/>
      <c r="C3" s="76"/>
      <c r="D3" s="76"/>
      <c r="E3" s="76"/>
      <c r="F3" s="76"/>
      <c r="G3" s="76"/>
      <c r="H3" s="76"/>
      <c r="I3" s="76"/>
      <c r="J3" s="76"/>
      <c r="K3" s="77"/>
    </row>
    <row r="4" spans="1:11" x14ac:dyDescent="0.25">
      <c r="A4" s="75" t="s">
        <v>628</v>
      </c>
      <c r="B4" s="76"/>
      <c r="C4" s="76"/>
      <c r="D4" s="76"/>
      <c r="E4" s="76"/>
      <c r="F4" s="76"/>
      <c r="G4" s="76"/>
      <c r="H4" s="76"/>
      <c r="I4" s="76"/>
      <c r="J4" s="76"/>
      <c r="K4" s="77"/>
    </row>
    <row r="5" spans="1:11" x14ac:dyDescent="0.25">
      <c r="A5" s="75" t="s">
        <v>2</v>
      </c>
      <c r="B5" s="76"/>
      <c r="C5" s="76"/>
      <c r="D5" s="76"/>
      <c r="E5" s="76"/>
      <c r="F5" s="76"/>
      <c r="G5" s="76"/>
      <c r="H5" s="76"/>
      <c r="I5" s="76"/>
      <c r="J5" s="76"/>
      <c r="K5" s="77"/>
    </row>
    <row r="6" spans="1:11" ht="41.45" customHeight="1" x14ac:dyDescent="0.25">
      <c r="A6" s="7" t="s">
        <v>163</v>
      </c>
      <c r="B6" s="7" t="s">
        <v>164</v>
      </c>
      <c r="C6" s="7" t="s">
        <v>165</v>
      </c>
      <c r="D6" s="7" t="s">
        <v>166</v>
      </c>
      <c r="E6" s="7" t="s">
        <v>167</v>
      </c>
      <c r="F6" s="7" t="s">
        <v>168</v>
      </c>
      <c r="G6" s="7" t="s">
        <v>169</v>
      </c>
      <c r="H6" s="7" t="s">
        <v>170</v>
      </c>
      <c r="I6" s="1" t="s">
        <v>569</v>
      </c>
      <c r="J6" s="1" t="s">
        <v>570</v>
      </c>
      <c r="K6" s="1" t="s">
        <v>571</v>
      </c>
    </row>
    <row r="7" spans="1:11" x14ac:dyDescent="0.25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1:11" x14ac:dyDescent="0.25">
      <c r="A8" s="2" t="s">
        <v>171</v>
      </c>
      <c r="B8" s="63"/>
      <c r="C8" s="63"/>
      <c r="D8" s="63"/>
      <c r="E8" s="4">
        <f>SUM(E9:E12)</f>
        <v>0</v>
      </c>
      <c r="F8" s="63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64" t="s">
        <v>172</v>
      </c>
      <c r="B9" s="65"/>
      <c r="C9" s="65"/>
      <c r="D9" s="65"/>
      <c r="E9" s="32">
        <v>0</v>
      </c>
      <c r="F9" s="40"/>
      <c r="G9" s="32">
        <v>0</v>
      </c>
      <c r="H9" s="32">
        <v>0</v>
      </c>
      <c r="I9" s="32">
        <v>0</v>
      </c>
      <c r="J9" s="32">
        <v>0</v>
      </c>
      <c r="K9" s="32">
        <v>0</v>
      </c>
    </row>
    <row r="10" spans="1:11" x14ac:dyDescent="0.25">
      <c r="A10" s="64" t="s">
        <v>173</v>
      </c>
      <c r="B10" s="65"/>
      <c r="C10" s="65"/>
      <c r="D10" s="65"/>
      <c r="E10" s="32">
        <v>0</v>
      </c>
      <c r="F10" s="40"/>
      <c r="G10" s="32">
        <v>0</v>
      </c>
      <c r="H10" s="32">
        <v>0</v>
      </c>
      <c r="I10" s="32">
        <v>0</v>
      </c>
      <c r="J10" s="32">
        <v>0</v>
      </c>
      <c r="K10" s="32">
        <v>0</v>
      </c>
    </row>
    <row r="11" spans="1:11" x14ac:dyDescent="0.25">
      <c r="A11" s="64" t="s">
        <v>174</v>
      </c>
      <c r="B11" s="65"/>
      <c r="C11" s="65"/>
      <c r="D11" s="65"/>
      <c r="E11" s="32">
        <v>0</v>
      </c>
      <c r="F11" s="40"/>
      <c r="G11" s="32">
        <v>0</v>
      </c>
      <c r="H11" s="32">
        <v>0</v>
      </c>
      <c r="I11" s="32">
        <v>0</v>
      </c>
      <c r="J11" s="32">
        <v>0</v>
      </c>
      <c r="K11" s="32">
        <v>0</v>
      </c>
    </row>
    <row r="12" spans="1:11" x14ac:dyDescent="0.25">
      <c r="A12" s="64" t="s">
        <v>175</v>
      </c>
      <c r="B12" s="65"/>
      <c r="C12" s="65"/>
      <c r="D12" s="65"/>
      <c r="E12" s="32">
        <v>0</v>
      </c>
      <c r="F12" s="40"/>
      <c r="G12" s="32">
        <v>0</v>
      </c>
      <c r="H12" s="32">
        <v>0</v>
      </c>
      <c r="I12" s="32">
        <v>0</v>
      </c>
      <c r="J12" s="32">
        <v>0</v>
      </c>
      <c r="K12" s="32">
        <v>0</v>
      </c>
    </row>
    <row r="13" spans="1:11" x14ac:dyDescent="0.25">
      <c r="A13" s="102" t="s">
        <v>149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spans="1:11" x14ac:dyDescent="0.25">
      <c r="A14" s="2" t="s">
        <v>176</v>
      </c>
      <c r="B14" s="63"/>
      <c r="C14" s="63"/>
      <c r="D14" s="63"/>
      <c r="E14" s="4">
        <f>SUM(E15:E18)</f>
        <v>0</v>
      </c>
      <c r="F14" s="63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64" t="s">
        <v>177</v>
      </c>
      <c r="B15" s="65"/>
      <c r="C15" s="65"/>
      <c r="D15" s="65"/>
      <c r="E15" s="32">
        <v>0</v>
      </c>
      <c r="F15" s="40"/>
      <c r="G15" s="32">
        <v>0</v>
      </c>
      <c r="H15" s="32">
        <v>0</v>
      </c>
      <c r="I15" s="32">
        <v>0</v>
      </c>
      <c r="J15" s="32">
        <v>0</v>
      </c>
      <c r="K15" s="32">
        <v>0</v>
      </c>
    </row>
    <row r="16" spans="1:11" x14ac:dyDescent="0.25">
      <c r="A16" s="64" t="s">
        <v>178</v>
      </c>
      <c r="B16" s="65"/>
      <c r="C16" s="65"/>
      <c r="D16" s="65"/>
      <c r="E16" s="32">
        <v>0</v>
      </c>
      <c r="F16" s="40"/>
      <c r="G16" s="32">
        <v>0</v>
      </c>
      <c r="H16" s="32">
        <v>0</v>
      </c>
      <c r="I16" s="32">
        <v>0</v>
      </c>
      <c r="J16" s="32">
        <v>0</v>
      </c>
      <c r="K16" s="32">
        <v>0</v>
      </c>
    </row>
    <row r="17" spans="1:11" x14ac:dyDescent="0.25">
      <c r="A17" s="64" t="s">
        <v>179</v>
      </c>
      <c r="B17" s="65"/>
      <c r="C17" s="65"/>
      <c r="D17" s="65"/>
      <c r="E17" s="32">
        <v>0</v>
      </c>
      <c r="F17" s="40"/>
      <c r="G17" s="32">
        <v>0</v>
      </c>
      <c r="H17" s="32">
        <v>0</v>
      </c>
      <c r="I17" s="32">
        <v>0</v>
      </c>
      <c r="J17" s="32">
        <v>0</v>
      </c>
      <c r="K17" s="32">
        <v>0</v>
      </c>
    </row>
    <row r="18" spans="1:11" x14ac:dyDescent="0.25">
      <c r="A18" s="64" t="s">
        <v>180</v>
      </c>
      <c r="B18" s="65"/>
      <c r="C18" s="65"/>
      <c r="D18" s="65"/>
      <c r="E18" s="32">
        <v>0</v>
      </c>
      <c r="F18" s="40"/>
      <c r="G18" s="32">
        <v>0</v>
      </c>
      <c r="H18" s="32">
        <v>0</v>
      </c>
      <c r="I18" s="32">
        <v>0</v>
      </c>
      <c r="J18" s="32">
        <v>0</v>
      </c>
      <c r="K18" s="32">
        <v>0</v>
      </c>
    </row>
    <row r="19" spans="1:11" x14ac:dyDescent="0.25">
      <c r="A19" s="102" t="s">
        <v>149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1:11" x14ac:dyDescent="0.25">
      <c r="A20" s="2" t="s">
        <v>181</v>
      </c>
      <c r="B20" s="63"/>
      <c r="C20" s="63"/>
      <c r="D20" s="63"/>
      <c r="E20" s="4">
        <f>SUM(E8,E14)</f>
        <v>0</v>
      </c>
      <c r="F20" s="63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36"/>
      <c r="B21" s="35"/>
      <c r="C21" s="35"/>
      <c r="D21" s="35"/>
      <c r="E21" s="35"/>
      <c r="F21" s="35"/>
      <c r="G21" s="35"/>
      <c r="H21" s="35"/>
      <c r="I21" s="35"/>
      <c r="J21" s="35"/>
      <c r="K21" s="35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0000000-0002-0000-0200-000000000000}">
      <formula1>36526</formula1>
    </dataValidation>
    <dataValidation allowBlank="1" showInputMessage="1" showErrorMessage="1" prompt="Saldo pendiente por pagar de la inversión al XX de XXXX de 20XN (m = g - l)" sqref="K6" xr:uid="{00000000-0002-0000-0200-000001000000}"/>
    <dataValidation allowBlank="1" showInputMessage="1" showErrorMessage="1" prompt="Monto pagado de la inversión actualizado al XX de XXXX de 20XN (k)" sqref="J6" xr:uid="{00000000-0002-0000-0200-000002000000}"/>
    <dataValidation allowBlank="1" showInputMessage="1" showErrorMessage="1" prompt="Monto pagado de la inversión al XX de XXXX de 20XN (k)" sqref="I6" xr:uid="{00000000-0002-0000-0200-000003000000}"/>
    <dataValidation type="decimal" allowBlank="1" showInputMessage="1" showErrorMessage="1" sqref="E8:K20" xr:uid="{00000000-0002-0000-0200-000004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F75"/>
  <sheetViews>
    <sheetView showGridLines="0" zoomScale="75" zoomScaleNormal="75" workbookViewId="0">
      <selection activeCell="A70" sqref="A70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12.7109375" bestFit="1" customWidth="1"/>
  </cols>
  <sheetData>
    <row r="1" spans="1:6" ht="40.9" customHeight="1" x14ac:dyDescent="0.25">
      <c r="A1" s="240" t="s">
        <v>182</v>
      </c>
      <c r="B1" s="241"/>
      <c r="C1" s="241"/>
      <c r="D1" s="242"/>
    </row>
    <row r="2" spans="1:6" x14ac:dyDescent="0.25">
      <c r="A2" s="72" t="str">
        <f>'Formato 1'!A2</f>
        <v xml:space="preserve"> Municipio de Victoria, Gto.</v>
      </c>
      <c r="B2" s="73"/>
      <c r="C2" s="73"/>
      <c r="D2" s="74"/>
    </row>
    <row r="3" spans="1:6" x14ac:dyDescent="0.25">
      <c r="A3" s="75" t="s">
        <v>183</v>
      </c>
      <c r="B3" s="76"/>
      <c r="C3" s="76"/>
      <c r="D3" s="77"/>
    </row>
    <row r="4" spans="1:6" x14ac:dyDescent="0.25">
      <c r="A4" s="75" t="str">
        <f>'Formato 3'!A4</f>
        <v>Del 1 de Julio al 31 de Diciembre de 2025 (b)</v>
      </c>
      <c r="B4" s="76"/>
      <c r="C4" s="76"/>
      <c r="D4" s="77"/>
    </row>
    <row r="5" spans="1:6" x14ac:dyDescent="0.25">
      <c r="A5" s="78" t="s">
        <v>2</v>
      </c>
      <c r="B5" s="79"/>
      <c r="C5" s="79"/>
      <c r="D5" s="80"/>
    </row>
    <row r="6" spans="1:6" ht="15" customHeight="1" x14ac:dyDescent="0.25"/>
    <row r="7" spans="1:6" ht="30" x14ac:dyDescent="0.25">
      <c r="A7" s="13" t="s">
        <v>4</v>
      </c>
      <c r="B7" s="187" t="s">
        <v>184</v>
      </c>
      <c r="C7" s="187" t="s">
        <v>185</v>
      </c>
      <c r="D7" s="187" t="s">
        <v>186</v>
      </c>
    </row>
    <row r="8" spans="1:6" x14ac:dyDescent="0.25">
      <c r="A8" s="196" t="s">
        <v>187</v>
      </c>
      <c r="B8" s="168">
        <f>SUM(B9:B11)</f>
        <v>143324900</v>
      </c>
      <c r="C8" s="168">
        <f>SUM(C9:C11)</f>
        <v>149623379.5</v>
      </c>
      <c r="D8" s="168">
        <f>SUM(D9:D11)</f>
        <v>149623379.5</v>
      </c>
    </row>
    <row r="9" spans="1:6" x14ac:dyDescent="0.25">
      <c r="A9" s="205" t="s">
        <v>188</v>
      </c>
      <c r="B9" s="169">
        <v>97724900</v>
      </c>
      <c r="C9" s="169">
        <v>96803427.349999994</v>
      </c>
      <c r="D9" s="169">
        <v>96803427.349999994</v>
      </c>
      <c r="F9" s="143"/>
    </row>
    <row r="10" spans="1:6" x14ac:dyDescent="0.25">
      <c r="A10" s="205" t="s">
        <v>189</v>
      </c>
      <c r="B10" s="169">
        <v>49400000</v>
      </c>
      <c r="C10" s="169">
        <v>53819952.149999999</v>
      </c>
      <c r="D10" s="169">
        <v>53819952.149999999</v>
      </c>
      <c r="F10" s="143"/>
    </row>
    <row r="11" spans="1:6" x14ac:dyDescent="0.25">
      <c r="A11" s="205" t="s">
        <v>190</v>
      </c>
      <c r="B11" s="170">
        <f>B44</f>
        <v>-3800000</v>
      </c>
      <c r="C11" s="170">
        <f>C44</f>
        <v>-1000000</v>
      </c>
      <c r="D11" s="170">
        <f>D44</f>
        <v>-1000000</v>
      </c>
      <c r="F11" s="143"/>
    </row>
    <row r="12" spans="1:6" x14ac:dyDescent="0.25">
      <c r="A12" s="191"/>
      <c r="B12" s="171"/>
      <c r="C12" s="171"/>
      <c r="D12" s="171"/>
      <c r="F12" s="143"/>
    </row>
    <row r="13" spans="1:6" x14ac:dyDescent="0.25">
      <c r="A13" s="196" t="s">
        <v>191</v>
      </c>
      <c r="B13" s="168">
        <f>SUM(B14:B15)</f>
        <v>143324900</v>
      </c>
      <c r="C13" s="168">
        <f t="shared" ref="C13:D13" si="0">SUM(C14:C15)</f>
        <v>145920177.27000001</v>
      </c>
      <c r="D13" s="168">
        <f t="shared" si="0"/>
        <v>145613883.11000001</v>
      </c>
      <c r="E13" s="142"/>
      <c r="F13" s="143"/>
    </row>
    <row r="14" spans="1:6" x14ac:dyDescent="0.25">
      <c r="A14" s="205" t="s">
        <v>192</v>
      </c>
      <c r="B14" s="169">
        <v>93924900</v>
      </c>
      <c r="C14" s="169">
        <v>86966914.170000002</v>
      </c>
      <c r="D14" s="169">
        <v>86660620.010000005</v>
      </c>
      <c r="F14" s="143"/>
    </row>
    <row r="15" spans="1:6" x14ac:dyDescent="0.25">
      <c r="A15" s="205" t="s">
        <v>193</v>
      </c>
      <c r="B15" s="169">
        <v>49400000</v>
      </c>
      <c r="C15" s="169">
        <v>58953263.100000001</v>
      </c>
      <c r="D15" s="169">
        <v>58953263.100000001</v>
      </c>
      <c r="F15" s="143"/>
    </row>
    <row r="16" spans="1:6" x14ac:dyDescent="0.25">
      <c r="A16" s="191"/>
      <c r="B16" s="171"/>
      <c r="C16" s="171"/>
      <c r="D16" s="171"/>
      <c r="F16" s="143"/>
    </row>
    <row r="17" spans="1:6" x14ac:dyDescent="0.25">
      <c r="A17" s="196" t="s">
        <v>194</v>
      </c>
      <c r="B17" s="123">
        <v>0</v>
      </c>
      <c r="C17" s="168">
        <f>C18+C19</f>
        <v>13356883.58</v>
      </c>
      <c r="D17" s="168">
        <f>D18+D19</f>
        <v>13356883.58</v>
      </c>
      <c r="F17" s="143"/>
    </row>
    <row r="18" spans="1:6" x14ac:dyDescent="0.25">
      <c r="A18" s="205" t="s">
        <v>195</v>
      </c>
      <c r="B18" s="124">
        <v>0</v>
      </c>
      <c r="C18" s="169">
        <v>7495655.2000000002</v>
      </c>
      <c r="D18" s="169">
        <v>7495655.2000000002</v>
      </c>
      <c r="F18" s="143"/>
    </row>
    <row r="19" spans="1:6" x14ac:dyDescent="0.25">
      <c r="A19" s="205" t="s">
        <v>196</v>
      </c>
      <c r="B19" s="124">
        <v>0</v>
      </c>
      <c r="C19" s="169">
        <v>5861228.3799999999</v>
      </c>
      <c r="D19" s="169">
        <v>5861228.3799999999</v>
      </c>
      <c r="F19" s="143"/>
    </row>
    <row r="20" spans="1:6" x14ac:dyDescent="0.25">
      <c r="A20" s="191"/>
      <c r="B20" s="171"/>
      <c r="C20" s="171"/>
      <c r="D20" s="171"/>
      <c r="F20" s="143"/>
    </row>
    <row r="21" spans="1:6" x14ac:dyDescent="0.25">
      <c r="A21" s="196" t="s">
        <v>197</v>
      </c>
      <c r="B21" s="168">
        <f>B8-B13+B17</f>
        <v>0</v>
      </c>
      <c r="C21" s="168">
        <f>C8-C13+C17</f>
        <v>17060085.809999987</v>
      </c>
      <c r="D21" s="168">
        <f>D8-D13+D17</f>
        <v>17366379.969999984</v>
      </c>
      <c r="F21" s="143"/>
    </row>
    <row r="22" spans="1:6" x14ac:dyDescent="0.25">
      <c r="A22" s="196"/>
      <c r="B22" s="171"/>
      <c r="C22" s="171"/>
      <c r="D22" s="171"/>
    </row>
    <row r="23" spans="1:6" x14ac:dyDescent="0.25">
      <c r="A23" s="196" t="s">
        <v>198</v>
      </c>
      <c r="B23" s="168">
        <f>B21-B11</f>
        <v>3800000</v>
      </c>
      <c r="C23" s="168">
        <f>C21-C11</f>
        <v>18060085.809999987</v>
      </c>
      <c r="D23" s="168">
        <f>D21-D11</f>
        <v>18366379.969999984</v>
      </c>
    </row>
    <row r="24" spans="1:6" x14ac:dyDescent="0.25">
      <c r="A24" s="196"/>
      <c r="B24" s="172"/>
      <c r="C24" s="172"/>
      <c r="D24" s="172"/>
    </row>
    <row r="25" spans="1:6" x14ac:dyDescent="0.25">
      <c r="A25" s="206" t="s">
        <v>199</v>
      </c>
      <c r="B25" s="168">
        <f>B23-B17</f>
        <v>3800000</v>
      </c>
      <c r="C25" s="168">
        <f>C23-C17</f>
        <v>4703202.2299999874</v>
      </c>
      <c r="D25" s="168">
        <f>D23-D17</f>
        <v>5009496.3899999838</v>
      </c>
    </row>
    <row r="26" spans="1:6" x14ac:dyDescent="0.25">
      <c r="A26" s="16"/>
      <c r="B26" s="207"/>
      <c r="C26" s="207"/>
      <c r="D26" s="207"/>
    </row>
    <row r="27" spans="1:6" x14ac:dyDescent="0.25">
      <c r="A27" s="41"/>
      <c r="B27" s="140"/>
      <c r="C27" s="140"/>
      <c r="D27" s="140"/>
    </row>
    <row r="28" spans="1:6" x14ac:dyDescent="0.25">
      <c r="A28" s="13" t="s">
        <v>200</v>
      </c>
      <c r="B28" s="141" t="s">
        <v>201</v>
      </c>
      <c r="C28" s="141" t="s">
        <v>185</v>
      </c>
      <c r="D28" s="141" t="s">
        <v>202</v>
      </c>
    </row>
    <row r="29" spans="1:6" x14ac:dyDescent="0.25">
      <c r="A29" s="196" t="s">
        <v>203</v>
      </c>
      <c r="B29" s="173">
        <f>SUM(B30:B31)</f>
        <v>153000</v>
      </c>
      <c r="C29" s="173">
        <f>SUM(C30:C31)</f>
        <v>88478</v>
      </c>
      <c r="D29" s="173">
        <f>SUM(D30:D31)</f>
        <v>88478</v>
      </c>
    </row>
    <row r="30" spans="1:6" x14ac:dyDescent="0.25">
      <c r="A30" s="205" t="s">
        <v>204</v>
      </c>
      <c r="B30" s="174">
        <v>153000</v>
      </c>
      <c r="C30" s="174">
        <v>88478</v>
      </c>
      <c r="D30" s="174">
        <v>88478</v>
      </c>
    </row>
    <row r="31" spans="1:6" x14ac:dyDescent="0.25">
      <c r="A31" s="205" t="s">
        <v>205</v>
      </c>
      <c r="B31" s="174">
        <v>0</v>
      </c>
      <c r="C31" s="174">
        <v>0</v>
      </c>
      <c r="D31" s="174">
        <v>0</v>
      </c>
    </row>
    <row r="32" spans="1:6" x14ac:dyDescent="0.25">
      <c r="A32" s="189"/>
      <c r="B32" s="175"/>
      <c r="C32" s="175"/>
      <c r="D32" s="175"/>
    </row>
    <row r="33" spans="1:5" ht="14.45" customHeight="1" x14ac:dyDescent="0.25">
      <c r="A33" s="196" t="s">
        <v>206</v>
      </c>
      <c r="B33" s="173">
        <f>B25+B29</f>
        <v>3953000</v>
      </c>
      <c r="C33" s="173">
        <f>C25+C29</f>
        <v>4791680.2299999874</v>
      </c>
      <c r="D33" s="173">
        <f>D25+D29</f>
        <v>5097974.3899999838</v>
      </c>
    </row>
    <row r="34" spans="1:5" ht="14.45" customHeight="1" x14ac:dyDescent="0.25">
      <c r="A34" s="36"/>
      <c r="B34" s="151"/>
      <c r="C34" s="151"/>
      <c r="D34" s="151"/>
    </row>
    <row r="35" spans="1:5" ht="14.45" customHeight="1" x14ac:dyDescent="0.25">
      <c r="A35" s="41"/>
      <c r="B35" s="140"/>
      <c r="C35" s="140"/>
      <c r="D35" s="140"/>
    </row>
    <row r="36" spans="1:5" ht="14.45" customHeight="1" x14ac:dyDescent="0.25">
      <c r="A36" s="13" t="s">
        <v>200</v>
      </c>
      <c r="B36" s="141" t="s">
        <v>207</v>
      </c>
      <c r="C36" s="141" t="s">
        <v>185</v>
      </c>
      <c r="D36" s="141" t="s">
        <v>186</v>
      </c>
    </row>
    <row r="37" spans="1:5" ht="14.45" customHeight="1" x14ac:dyDescent="0.25">
      <c r="A37" s="196" t="s">
        <v>208</v>
      </c>
      <c r="B37" s="173">
        <f>SUM(B38:B39)</f>
        <v>0</v>
      </c>
      <c r="C37" s="173">
        <f>SUM(C38:C39)</f>
        <v>2000000</v>
      </c>
      <c r="D37" s="173">
        <f>SUM(D38:D39)</f>
        <v>2000000</v>
      </c>
    </row>
    <row r="38" spans="1:5" x14ac:dyDescent="0.25">
      <c r="A38" s="205" t="s">
        <v>209</v>
      </c>
      <c r="B38" s="174">
        <v>0</v>
      </c>
      <c r="C38" s="174">
        <v>2000000</v>
      </c>
      <c r="D38" s="174">
        <v>2000000</v>
      </c>
    </row>
    <row r="39" spans="1:5" x14ac:dyDescent="0.25">
      <c r="A39" s="205" t="s">
        <v>210</v>
      </c>
      <c r="B39" s="174">
        <v>0</v>
      </c>
      <c r="C39" s="174">
        <v>0</v>
      </c>
      <c r="D39" s="174">
        <v>0</v>
      </c>
    </row>
    <row r="40" spans="1:5" x14ac:dyDescent="0.25">
      <c r="A40" s="196" t="s">
        <v>211</v>
      </c>
      <c r="B40" s="173">
        <f>SUM(B41:B42)</f>
        <v>3800000</v>
      </c>
      <c r="C40" s="173">
        <f>SUM(C41:C42)</f>
        <v>3000000</v>
      </c>
      <c r="D40" s="173">
        <f>SUM(D41:D42)</f>
        <v>3000000</v>
      </c>
      <c r="E40" s="143"/>
    </row>
    <row r="41" spans="1:5" x14ac:dyDescent="0.25">
      <c r="A41" s="205" t="s">
        <v>212</v>
      </c>
      <c r="B41" s="174">
        <v>3800000</v>
      </c>
      <c r="C41" s="174">
        <v>3000000</v>
      </c>
      <c r="D41" s="174">
        <v>3000000</v>
      </c>
    </row>
    <row r="42" spans="1:5" x14ac:dyDescent="0.25">
      <c r="A42" s="205" t="s">
        <v>213</v>
      </c>
      <c r="B42" s="174">
        <v>0</v>
      </c>
      <c r="C42" s="174">
        <v>0</v>
      </c>
      <c r="D42" s="174">
        <v>0</v>
      </c>
    </row>
    <row r="43" spans="1:5" x14ac:dyDescent="0.25">
      <c r="A43" s="189"/>
      <c r="B43" s="175"/>
      <c r="C43" s="175"/>
      <c r="D43" s="175"/>
    </row>
    <row r="44" spans="1:5" x14ac:dyDescent="0.25">
      <c r="A44" s="196" t="s">
        <v>214</v>
      </c>
      <c r="B44" s="173">
        <f>B37-B40</f>
        <v>-3800000</v>
      </c>
      <c r="C44" s="173">
        <f>C37-C40</f>
        <v>-1000000</v>
      </c>
      <c r="D44" s="173">
        <f>D37-D40</f>
        <v>-1000000</v>
      </c>
    </row>
    <row r="45" spans="1:5" x14ac:dyDescent="0.25">
      <c r="A45" s="17"/>
      <c r="B45" s="208"/>
      <c r="C45" s="208"/>
      <c r="D45" s="208"/>
    </row>
    <row r="46" spans="1:5" x14ac:dyDescent="0.25">
      <c r="B46" s="140"/>
      <c r="C46" s="140"/>
      <c r="D46" s="140"/>
    </row>
    <row r="47" spans="1:5" ht="30" x14ac:dyDescent="0.25">
      <c r="A47" s="13" t="s">
        <v>200</v>
      </c>
      <c r="B47" s="141" t="s">
        <v>207</v>
      </c>
      <c r="C47" s="141" t="s">
        <v>185</v>
      </c>
      <c r="D47" s="141" t="s">
        <v>186</v>
      </c>
    </row>
    <row r="48" spans="1:5" x14ac:dyDescent="0.25">
      <c r="A48" s="62" t="s">
        <v>215</v>
      </c>
      <c r="B48" s="125">
        <v>97724900</v>
      </c>
      <c r="C48" s="125">
        <v>96803427.349999994</v>
      </c>
      <c r="D48" s="125">
        <v>96803427.349999994</v>
      </c>
    </row>
    <row r="49" spans="1:4" x14ac:dyDescent="0.25">
      <c r="A49" s="209" t="s">
        <v>216</v>
      </c>
      <c r="B49" s="173">
        <f>B50-B51</f>
        <v>-3800000</v>
      </c>
      <c r="C49" s="173">
        <f>C50-C51</f>
        <v>-1000000</v>
      </c>
      <c r="D49" s="173">
        <f>D50-D51</f>
        <v>-1000000</v>
      </c>
    </row>
    <row r="50" spans="1:4" x14ac:dyDescent="0.25">
      <c r="A50" s="210" t="s">
        <v>209</v>
      </c>
      <c r="B50" s="174">
        <v>0</v>
      </c>
      <c r="C50" s="174">
        <v>2000000</v>
      </c>
      <c r="D50" s="174">
        <v>2000000</v>
      </c>
    </row>
    <row r="51" spans="1:4" x14ac:dyDescent="0.25">
      <c r="A51" s="210" t="s">
        <v>212</v>
      </c>
      <c r="B51" s="174">
        <v>3800000</v>
      </c>
      <c r="C51" s="174">
        <v>3000000</v>
      </c>
      <c r="D51" s="174">
        <v>3000000</v>
      </c>
    </row>
    <row r="52" spans="1:4" x14ac:dyDescent="0.25">
      <c r="A52" s="189"/>
      <c r="B52" s="175"/>
      <c r="C52" s="175"/>
      <c r="D52" s="175"/>
    </row>
    <row r="53" spans="1:4" x14ac:dyDescent="0.25">
      <c r="A53" s="205" t="s">
        <v>192</v>
      </c>
      <c r="B53" s="174">
        <v>93924900</v>
      </c>
      <c r="C53" s="174">
        <v>86966914.170000002</v>
      </c>
      <c r="D53" s="174">
        <v>86660620.010000005</v>
      </c>
    </row>
    <row r="54" spans="1:4" x14ac:dyDescent="0.25">
      <c r="A54" s="189"/>
      <c r="B54" s="175"/>
      <c r="C54" s="175"/>
      <c r="D54" s="175"/>
    </row>
    <row r="55" spans="1:4" x14ac:dyDescent="0.25">
      <c r="A55" s="205" t="s">
        <v>195</v>
      </c>
      <c r="B55" s="126"/>
      <c r="C55" s="174">
        <v>7495655.2000000002</v>
      </c>
      <c r="D55" s="174">
        <v>7495655.2000000002</v>
      </c>
    </row>
    <row r="56" spans="1:4" x14ac:dyDescent="0.25">
      <c r="A56" s="189"/>
      <c r="B56" s="175"/>
      <c r="C56" s="175"/>
      <c r="D56" s="175"/>
    </row>
    <row r="57" spans="1:4" ht="30" x14ac:dyDescent="0.25">
      <c r="A57" s="206" t="s">
        <v>608</v>
      </c>
      <c r="B57" s="173">
        <f>B48+B49-B53+B55</f>
        <v>0</v>
      </c>
      <c r="C57" s="173">
        <f>C48+C49-C53+C55</f>
        <v>16332168.379999992</v>
      </c>
      <c r="D57" s="173">
        <f>D48+D49-D53+D55</f>
        <v>16638462.539999988</v>
      </c>
    </row>
    <row r="58" spans="1:4" x14ac:dyDescent="0.25">
      <c r="A58" s="211"/>
      <c r="B58" s="176"/>
      <c r="C58" s="176"/>
      <c r="D58" s="176"/>
    </row>
    <row r="59" spans="1:4" x14ac:dyDescent="0.25">
      <c r="A59" s="206" t="s">
        <v>217</v>
      </c>
      <c r="B59" s="173">
        <f>B57-B49</f>
        <v>3800000</v>
      </c>
      <c r="C59" s="173">
        <f>C57-C49</f>
        <v>17332168.379999992</v>
      </c>
      <c r="D59" s="173">
        <f>D57-D49</f>
        <v>17638462.539999988</v>
      </c>
    </row>
    <row r="60" spans="1:4" x14ac:dyDescent="0.25">
      <c r="A60" s="36"/>
      <c r="B60" s="208"/>
      <c r="C60" s="208"/>
      <c r="D60" s="208"/>
    </row>
    <row r="61" spans="1:4" x14ac:dyDescent="0.25">
      <c r="B61" s="142"/>
      <c r="C61" s="142"/>
      <c r="D61" s="142"/>
    </row>
    <row r="62" spans="1:4" ht="30" x14ac:dyDescent="0.25">
      <c r="A62" s="13" t="s">
        <v>200</v>
      </c>
      <c r="B62" s="141" t="s">
        <v>207</v>
      </c>
      <c r="C62" s="141" t="s">
        <v>185</v>
      </c>
      <c r="D62" s="141" t="s">
        <v>186</v>
      </c>
    </row>
    <row r="63" spans="1:4" x14ac:dyDescent="0.25">
      <c r="A63" s="62" t="s">
        <v>189</v>
      </c>
      <c r="B63" s="212">
        <v>49400000</v>
      </c>
      <c r="C63" s="212">
        <v>53819952.149999999</v>
      </c>
      <c r="D63" s="212">
        <v>53819952.149999999</v>
      </c>
    </row>
    <row r="64" spans="1:4" ht="30" x14ac:dyDescent="0.25">
      <c r="A64" s="209" t="s">
        <v>218</v>
      </c>
      <c r="B64" s="168">
        <f>B65-B66</f>
        <v>0</v>
      </c>
      <c r="C64" s="168">
        <f>C65-C66</f>
        <v>0</v>
      </c>
      <c r="D64" s="168">
        <f>D65-D66</f>
        <v>0</v>
      </c>
    </row>
    <row r="65" spans="1:4" x14ac:dyDescent="0.25">
      <c r="A65" s="210" t="s">
        <v>210</v>
      </c>
      <c r="B65" s="169">
        <v>0</v>
      </c>
      <c r="C65" s="169">
        <v>0</v>
      </c>
      <c r="D65" s="169">
        <v>0</v>
      </c>
    </row>
    <row r="66" spans="1:4" x14ac:dyDescent="0.25">
      <c r="A66" s="210" t="s">
        <v>213</v>
      </c>
      <c r="B66" s="169">
        <v>0</v>
      </c>
      <c r="C66" s="169">
        <v>0</v>
      </c>
      <c r="D66" s="169">
        <v>0</v>
      </c>
    </row>
    <row r="67" spans="1:4" x14ac:dyDescent="0.25">
      <c r="A67" s="189"/>
      <c r="B67" s="171"/>
      <c r="C67" s="171"/>
      <c r="D67" s="171"/>
    </row>
    <row r="68" spans="1:4" x14ac:dyDescent="0.25">
      <c r="A68" s="205" t="s">
        <v>219</v>
      </c>
      <c r="B68" s="169">
        <v>49400000</v>
      </c>
      <c r="C68" s="169">
        <v>58953263.100000001</v>
      </c>
      <c r="D68" s="169">
        <v>58953263.100000001</v>
      </c>
    </row>
    <row r="69" spans="1:4" x14ac:dyDescent="0.25">
      <c r="A69" s="189"/>
      <c r="B69" s="171"/>
      <c r="C69" s="171"/>
      <c r="D69" s="171"/>
    </row>
    <row r="70" spans="1:4" x14ac:dyDescent="0.25">
      <c r="A70" s="205" t="s">
        <v>196</v>
      </c>
      <c r="B70" s="127">
        <v>0</v>
      </c>
      <c r="C70" s="169">
        <v>5861228.3799999999</v>
      </c>
      <c r="D70" s="169">
        <v>5861228.3799999999</v>
      </c>
    </row>
    <row r="71" spans="1:4" x14ac:dyDescent="0.25">
      <c r="A71" s="189"/>
      <c r="B71" s="171"/>
      <c r="C71" s="171"/>
      <c r="D71" s="171"/>
    </row>
    <row r="72" spans="1:4" ht="30" x14ac:dyDescent="0.25">
      <c r="A72" s="206" t="s">
        <v>609</v>
      </c>
      <c r="B72" s="168">
        <f>B63+B64-B68+B70</f>
        <v>0</v>
      </c>
      <c r="C72" s="168">
        <f>C63+C64-C68+C70</f>
        <v>727917.42999999691</v>
      </c>
      <c r="D72" s="168">
        <f>D63+D64-D68+D70</f>
        <v>727917.42999999691</v>
      </c>
    </row>
    <row r="73" spans="1:4" x14ac:dyDescent="0.25">
      <c r="A73" s="189"/>
      <c r="B73" s="171"/>
      <c r="C73" s="171"/>
      <c r="D73" s="171"/>
    </row>
    <row r="74" spans="1:4" x14ac:dyDescent="0.25">
      <c r="A74" s="206" t="s">
        <v>220</v>
      </c>
      <c r="B74" s="168">
        <f>B72-B64</f>
        <v>0</v>
      </c>
      <c r="C74" s="168">
        <f>C72-C64</f>
        <v>727917.42999999691</v>
      </c>
      <c r="D74" s="168">
        <f>D72-D64</f>
        <v>727917.42999999691</v>
      </c>
    </row>
    <row r="75" spans="1:4" x14ac:dyDescent="0.25">
      <c r="A75" s="36"/>
      <c r="B75" s="213"/>
      <c r="C75" s="213"/>
      <c r="D75" s="213"/>
    </row>
  </sheetData>
  <mergeCells count="1">
    <mergeCell ref="A1:D1"/>
  </mergeCells>
  <dataValidations count="1">
    <dataValidation type="decimal" allowBlank="1" showInputMessage="1" showErrorMessage="1" sqref="B63:D74 B37:D44 B29:D33 B48:D59 B8:D25" xr:uid="{00000000-0002-0000-03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G78"/>
  <sheetViews>
    <sheetView showGridLines="0" zoomScale="75" zoomScaleNormal="75" workbookViewId="0">
      <selection activeCell="A11" sqref="A11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240" t="s">
        <v>221</v>
      </c>
      <c r="B1" s="241"/>
      <c r="C1" s="241"/>
      <c r="D1" s="241"/>
      <c r="E1" s="241"/>
      <c r="F1" s="241"/>
      <c r="G1" s="242"/>
    </row>
    <row r="2" spans="1:7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x14ac:dyDescent="0.25">
      <c r="A3" s="75" t="s">
        <v>222</v>
      </c>
      <c r="B3" s="76"/>
      <c r="C3" s="76"/>
      <c r="D3" s="76"/>
      <c r="E3" s="76"/>
      <c r="F3" s="76"/>
      <c r="G3" s="77"/>
    </row>
    <row r="4" spans="1:7" x14ac:dyDescent="0.25">
      <c r="A4" s="75" t="str">
        <f>'Formato 3'!A4</f>
        <v>Del 1 de Julio al 31 de Diciembre de 2025 (b)</v>
      </c>
      <c r="B4" s="76"/>
      <c r="C4" s="76"/>
      <c r="D4" s="76"/>
      <c r="E4" s="76"/>
      <c r="F4" s="76"/>
      <c r="G4" s="77"/>
    </row>
    <row r="5" spans="1:7" x14ac:dyDescent="0.25">
      <c r="A5" s="78" t="s">
        <v>2</v>
      </c>
      <c r="B5" s="79"/>
      <c r="C5" s="79"/>
      <c r="D5" s="79"/>
      <c r="E5" s="79"/>
      <c r="F5" s="79"/>
      <c r="G5" s="80"/>
    </row>
    <row r="6" spans="1:7" x14ac:dyDescent="0.25">
      <c r="A6" s="253" t="s">
        <v>223</v>
      </c>
      <c r="B6" s="255" t="s">
        <v>224</v>
      </c>
      <c r="C6" s="255"/>
      <c r="D6" s="255"/>
      <c r="E6" s="255"/>
      <c r="F6" s="255"/>
      <c r="G6" s="255" t="s">
        <v>225</v>
      </c>
    </row>
    <row r="7" spans="1:7" ht="30" x14ac:dyDescent="0.25">
      <c r="A7" s="254"/>
      <c r="B7" s="18" t="s">
        <v>226</v>
      </c>
      <c r="C7" s="7" t="s">
        <v>227</v>
      </c>
      <c r="D7" s="18" t="s">
        <v>228</v>
      </c>
      <c r="E7" s="18" t="s">
        <v>185</v>
      </c>
      <c r="F7" s="18" t="s">
        <v>229</v>
      </c>
      <c r="G7" s="255"/>
    </row>
    <row r="8" spans="1:7" x14ac:dyDescent="0.25">
      <c r="A8" s="233" t="s">
        <v>230</v>
      </c>
      <c r="B8" s="177"/>
      <c r="C8" s="177"/>
      <c r="D8" s="177"/>
      <c r="E8" s="177"/>
      <c r="F8" s="177"/>
      <c r="G8" s="177"/>
    </row>
    <row r="9" spans="1:7" x14ac:dyDescent="0.25">
      <c r="A9" s="205" t="s">
        <v>231</v>
      </c>
      <c r="B9" s="174">
        <v>3084400</v>
      </c>
      <c r="C9" s="174">
        <v>898485.35</v>
      </c>
      <c r="D9" s="178">
        <f>B9+C9</f>
        <v>3982885.35</v>
      </c>
      <c r="E9" s="174">
        <v>3633634.77</v>
      </c>
      <c r="F9" s="174">
        <v>3633634.77</v>
      </c>
      <c r="G9" s="178">
        <f>F9-B9</f>
        <v>549234.77</v>
      </c>
    </row>
    <row r="10" spans="1:7" x14ac:dyDescent="0.25">
      <c r="A10" s="205" t="s">
        <v>232</v>
      </c>
      <c r="B10" s="174">
        <v>0</v>
      </c>
      <c r="C10" s="174">
        <v>0</v>
      </c>
      <c r="D10" s="178">
        <f t="shared" ref="D10:D15" si="0">B10+C10</f>
        <v>0</v>
      </c>
      <c r="E10" s="174">
        <v>0</v>
      </c>
      <c r="F10" s="174">
        <v>0</v>
      </c>
      <c r="G10" s="178">
        <f t="shared" ref="G10:G39" si="1">F10-B10</f>
        <v>0</v>
      </c>
    </row>
    <row r="11" spans="1:7" x14ac:dyDescent="0.25">
      <c r="A11" s="205" t="s">
        <v>233</v>
      </c>
      <c r="B11" s="174">
        <v>10000</v>
      </c>
      <c r="C11" s="174">
        <v>0</v>
      </c>
      <c r="D11" s="178">
        <f t="shared" si="0"/>
        <v>10000</v>
      </c>
      <c r="E11" s="174">
        <v>0</v>
      </c>
      <c r="F11" s="174">
        <v>0</v>
      </c>
      <c r="G11" s="178">
        <f t="shared" si="1"/>
        <v>-10000</v>
      </c>
    </row>
    <row r="12" spans="1:7" x14ac:dyDescent="0.25">
      <c r="A12" s="205" t="s">
        <v>234</v>
      </c>
      <c r="B12" s="174">
        <v>2743400</v>
      </c>
      <c r="C12" s="174">
        <v>874651.53</v>
      </c>
      <c r="D12" s="178">
        <f t="shared" si="0"/>
        <v>3618051.5300000003</v>
      </c>
      <c r="E12" s="174">
        <v>3475235.77</v>
      </c>
      <c r="F12" s="174">
        <v>3475235.77</v>
      </c>
      <c r="G12" s="178">
        <f t="shared" si="1"/>
        <v>731835.77</v>
      </c>
    </row>
    <row r="13" spans="1:7" x14ac:dyDescent="0.25">
      <c r="A13" s="205" t="s">
        <v>235</v>
      </c>
      <c r="B13" s="174">
        <v>108300</v>
      </c>
      <c r="C13" s="174">
        <v>0</v>
      </c>
      <c r="D13" s="178">
        <f t="shared" si="0"/>
        <v>108300</v>
      </c>
      <c r="E13" s="174">
        <v>301750.67</v>
      </c>
      <c r="F13" s="174">
        <v>301750.67</v>
      </c>
      <c r="G13" s="178">
        <f t="shared" si="1"/>
        <v>193450.66999999998</v>
      </c>
    </row>
    <row r="14" spans="1:7" x14ac:dyDescent="0.25">
      <c r="A14" s="205" t="s">
        <v>236</v>
      </c>
      <c r="B14" s="174">
        <v>565800</v>
      </c>
      <c r="C14" s="174">
        <v>0</v>
      </c>
      <c r="D14" s="178">
        <f t="shared" si="0"/>
        <v>565800</v>
      </c>
      <c r="E14" s="174">
        <v>874415.67</v>
      </c>
      <c r="F14" s="174">
        <v>874415.67</v>
      </c>
      <c r="G14" s="178">
        <f t="shared" si="1"/>
        <v>308615.67000000004</v>
      </c>
    </row>
    <row r="15" spans="1:7" x14ac:dyDescent="0.25">
      <c r="A15" s="205" t="s">
        <v>237</v>
      </c>
      <c r="B15" s="174">
        <v>0</v>
      </c>
      <c r="C15" s="174">
        <v>0</v>
      </c>
      <c r="D15" s="178">
        <f t="shared" si="0"/>
        <v>0</v>
      </c>
      <c r="E15" s="174">
        <v>0</v>
      </c>
      <c r="F15" s="174">
        <v>0</v>
      </c>
      <c r="G15" s="178">
        <f t="shared" si="1"/>
        <v>0</v>
      </c>
    </row>
    <row r="16" spans="1:7" x14ac:dyDescent="0.25">
      <c r="A16" s="214" t="s">
        <v>238</v>
      </c>
      <c r="B16" s="178">
        <f t="shared" ref="B16:F16" si="2">SUM(B17:B27)</f>
        <v>80193000</v>
      </c>
      <c r="C16" s="178">
        <f t="shared" si="2"/>
        <v>-803491.85000000009</v>
      </c>
      <c r="D16" s="178">
        <f t="shared" si="2"/>
        <v>79389508.149999991</v>
      </c>
      <c r="E16" s="178">
        <f t="shared" si="2"/>
        <v>79404768.029999986</v>
      </c>
      <c r="F16" s="178">
        <f t="shared" si="2"/>
        <v>79404768.029999986</v>
      </c>
      <c r="G16" s="178">
        <f t="shared" si="1"/>
        <v>-788231.97000001371</v>
      </c>
    </row>
    <row r="17" spans="1:7" x14ac:dyDescent="0.25">
      <c r="A17" s="215" t="s">
        <v>239</v>
      </c>
      <c r="B17" s="174">
        <v>34400000</v>
      </c>
      <c r="C17" s="174">
        <v>923560.94</v>
      </c>
      <c r="D17" s="178">
        <f t="shared" ref="D17:D27" si="3">B17+C17</f>
        <v>35323560.939999998</v>
      </c>
      <c r="E17" s="174">
        <v>35323560.939999998</v>
      </c>
      <c r="F17" s="174">
        <v>35323560.939999998</v>
      </c>
      <c r="G17" s="178">
        <f t="shared" si="1"/>
        <v>923560.93999999762</v>
      </c>
    </row>
    <row r="18" spans="1:7" x14ac:dyDescent="0.25">
      <c r="A18" s="215" t="s">
        <v>240</v>
      </c>
      <c r="B18" s="174">
        <v>37647000</v>
      </c>
      <c r="C18" s="174">
        <v>-543553.46</v>
      </c>
      <c r="D18" s="178">
        <f t="shared" si="3"/>
        <v>37103446.539999999</v>
      </c>
      <c r="E18" s="174">
        <v>37103446.539999999</v>
      </c>
      <c r="F18" s="174">
        <v>37103446.539999999</v>
      </c>
      <c r="G18" s="178">
        <f t="shared" si="1"/>
        <v>-543553.46000000089</v>
      </c>
    </row>
    <row r="19" spans="1:7" x14ac:dyDescent="0.25">
      <c r="A19" s="215" t="s">
        <v>241</v>
      </c>
      <c r="B19" s="174">
        <v>1480000</v>
      </c>
      <c r="C19" s="174">
        <v>-550435.99</v>
      </c>
      <c r="D19" s="178">
        <f t="shared" si="3"/>
        <v>929564.01</v>
      </c>
      <c r="E19" s="174">
        <v>939295.74</v>
      </c>
      <c r="F19" s="174">
        <v>939295.74</v>
      </c>
      <c r="G19" s="178">
        <f t="shared" si="1"/>
        <v>-540704.26</v>
      </c>
    </row>
    <row r="20" spans="1:7" x14ac:dyDescent="0.25">
      <c r="A20" s="215" t="s">
        <v>242</v>
      </c>
      <c r="B20" s="178">
        <v>0</v>
      </c>
      <c r="C20" s="178">
        <v>0</v>
      </c>
      <c r="D20" s="178">
        <f t="shared" si="3"/>
        <v>0</v>
      </c>
      <c r="E20" s="178">
        <v>0</v>
      </c>
      <c r="F20" s="178">
        <v>0</v>
      </c>
      <c r="G20" s="178">
        <f t="shared" si="1"/>
        <v>0</v>
      </c>
    </row>
    <row r="21" spans="1:7" x14ac:dyDescent="0.25">
      <c r="A21" s="215" t="s">
        <v>243</v>
      </c>
      <c r="B21" s="178">
        <v>0</v>
      </c>
      <c r="C21" s="178">
        <v>0</v>
      </c>
      <c r="D21" s="178">
        <f t="shared" si="3"/>
        <v>0</v>
      </c>
      <c r="E21" s="178">
        <v>0</v>
      </c>
      <c r="F21" s="178">
        <v>0</v>
      </c>
      <c r="G21" s="178">
        <f t="shared" si="1"/>
        <v>0</v>
      </c>
    </row>
    <row r="22" spans="1:7" x14ac:dyDescent="0.25">
      <c r="A22" s="215" t="s">
        <v>244</v>
      </c>
      <c r="B22" s="174">
        <v>3022000</v>
      </c>
      <c r="C22" s="174">
        <v>-974284.05</v>
      </c>
      <c r="D22" s="178">
        <f t="shared" si="3"/>
        <v>2047715.95</v>
      </c>
      <c r="E22" s="174">
        <v>2047715.95</v>
      </c>
      <c r="F22" s="174">
        <v>2047715.95</v>
      </c>
      <c r="G22" s="178">
        <f t="shared" si="1"/>
        <v>-974284.05</v>
      </c>
    </row>
    <row r="23" spans="1:7" x14ac:dyDescent="0.25">
      <c r="A23" s="215" t="s">
        <v>245</v>
      </c>
      <c r="B23" s="178">
        <v>0</v>
      </c>
      <c r="C23" s="178">
        <v>0</v>
      </c>
      <c r="D23" s="178">
        <f t="shared" si="3"/>
        <v>0</v>
      </c>
      <c r="E23" s="178">
        <v>0</v>
      </c>
      <c r="F23" s="178">
        <v>0</v>
      </c>
      <c r="G23" s="178">
        <f t="shared" si="1"/>
        <v>0</v>
      </c>
    </row>
    <row r="24" spans="1:7" x14ac:dyDescent="0.25">
      <c r="A24" s="215" t="s">
        <v>246</v>
      </c>
      <c r="B24" s="178">
        <v>0</v>
      </c>
      <c r="C24" s="178">
        <v>0</v>
      </c>
      <c r="D24" s="178">
        <f t="shared" si="3"/>
        <v>0</v>
      </c>
      <c r="E24" s="178">
        <v>0</v>
      </c>
      <c r="F24" s="178">
        <v>0</v>
      </c>
      <c r="G24" s="178">
        <f t="shared" si="1"/>
        <v>0</v>
      </c>
    </row>
    <row r="25" spans="1:7" x14ac:dyDescent="0.25">
      <c r="A25" s="215" t="s">
        <v>247</v>
      </c>
      <c r="B25" s="174">
        <v>965000</v>
      </c>
      <c r="C25" s="174">
        <v>-472017.29</v>
      </c>
      <c r="D25" s="178">
        <f t="shared" si="3"/>
        <v>492982.71</v>
      </c>
      <c r="E25" s="174">
        <v>505585.86</v>
      </c>
      <c r="F25" s="174">
        <v>505585.86</v>
      </c>
      <c r="G25" s="178">
        <f t="shared" si="1"/>
        <v>-459414.14</v>
      </c>
    </row>
    <row r="26" spans="1:7" x14ac:dyDescent="0.25">
      <c r="A26" s="215" t="s">
        <v>248</v>
      </c>
      <c r="B26" s="174">
        <v>2679000</v>
      </c>
      <c r="C26" s="174">
        <v>813238</v>
      </c>
      <c r="D26" s="178">
        <f t="shared" si="3"/>
        <v>3492238</v>
      </c>
      <c r="E26" s="174">
        <v>3485163</v>
      </c>
      <c r="F26" s="174">
        <v>3485163</v>
      </c>
      <c r="G26" s="178">
        <f t="shared" si="1"/>
        <v>806163</v>
      </c>
    </row>
    <row r="27" spans="1:7" x14ac:dyDescent="0.25">
      <c r="A27" s="215" t="s">
        <v>249</v>
      </c>
      <c r="B27" s="174">
        <v>0</v>
      </c>
      <c r="C27" s="174">
        <v>0</v>
      </c>
      <c r="D27" s="178">
        <f t="shared" si="3"/>
        <v>0</v>
      </c>
      <c r="E27" s="174">
        <v>0</v>
      </c>
      <c r="F27" s="174">
        <v>0</v>
      </c>
      <c r="G27" s="178">
        <f t="shared" si="1"/>
        <v>0</v>
      </c>
    </row>
    <row r="28" spans="1:7" x14ac:dyDescent="0.25">
      <c r="A28" s="205" t="s">
        <v>250</v>
      </c>
      <c r="B28" s="178">
        <f>SUM(B29:B33)</f>
        <v>1020000</v>
      </c>
      <c r="C28" s="178">
        <f t="shared" ref="C28:F28" si="4">SUM(C29:C33)</f>
        <v>-108533.27000000008</v>
      </c>
      <c r="D28" s="178">
        <f t="shared" si="4"/>
        <v>911466.73</v>
      </c>
      <c r="E28" s="178">
        <f t="shared" si="4"/>
        <v>911466.73</v>
      </c>
      <c r="F28" s="178">
        <f t="shared" si="4"/>
        <v>911466.73</v>
      </c>
      <c r="G28" s="178">
        <f t="shared" si="1"/>
        <v>-108533.27000000002</v>
      </c>
    </row>
    <row r="29" spans="1:7" x14ac:dyDescent="0.25">
      <c r="A29" s="215" t="s">
        <v>251</v>
      </c>
      <c r="B29" s="174">
        <v>0</v>
      </c>
      <c r="C29" s="174">
        <v>2235.36</v>
      </c>
      <c r="D29" s="178">
        <f t="shared" ref="D29:D33" si="5">B29+C29</f>
        <v>2235.36</v>
      </c>
      <c r="E29" s="174">
        <v>2235.36</v>
      </c>
      <c r="F29" s="174">
        <v>2235.36</v>
      </c>
      <c r="G29" s="178">
        <f t="shared" si="1"/>
        <v>2235.36</v>
      </c>
    </row>
    <row r="30" spans="1:7" x14ac:dyDescent="0.25">
      <c r="A30" s="215" t="s">
        <v>252</v>
      </c>
      <c r="B30" s="174">
        <v>500000</v>
      </c>
      <c r="C30" s="174">
        <v>-410419.52</v>
      </c>
      <c r="D30" s="178">
        <f t="shared" si="5"/>
        <v>89580.479999999981</v>
      </c>
      <c r="E30" s="174">
        <v>89580.479999999996</v>
      </c>
      <c r="F30" s="174">
        <v>89580.479999999996</v>
      </c>
      <c r="G30" s="178">
        <f t="shared" si="1"/>
        <v>-410419.52</v>
      </c>
    </row>
    <row r="31" spans="1:7" x14ac:dyDescent="0.25">
      <c r="A31" s="215" t="s">
        <v>253</v>
      </c>
      <c r="B31" s="174">
        <v>520000</v>
      </c>
      <c r="C31" s="174">
        <v>7687.42</v>
      </c>
      <c r="D31" s="178">
        <f t="shared" si="5"/>
        <v>527687.42000000004</v>
      </c>
      <c r="E31" s="174">
        <v>527687.42000000004</v>
      </c>
      <c r="F31" s="174">
        <v>527687.42000000004</v>
      </c>
      <c r="G31" s="178">
        <f t="shared" si="1"/>
        <v>7687.4200000000419</v>
      </c>
    </row>
    <row r="32" spans="1:7" x14ac:dyDescent="0.25">
      <c r="A32" s="215" t="s">
        <v>254</v>
      </c>
      <c r="B32" s="178">
        <v>0</v>
      </c>
      <c r="C32" s="178">
        <v>0</v>
      </c>
      <c r="D32" s="178">
        <f t="shared" si="5"/>
        <v>0</v>
      </c>
      <c r="E32" s="178">
        <v>0</v>
      </c>
      <c r="F32" s="178">
        <v>0</v>
      </c>
      <c r="G32" s="178">
        <f t="shared" si="1"/>
        <v>0</v>
      </c>
    </row>
    <row r="33" spans="1:7" ht="14.45" customHeight="1" x14ac:dyDescent="0.25">
      <c r="A33" s="215" t="s">
        <v>255</v>
      </c>
      <c r="B33" s="174">
        <v>0</v>
      </c>
      <c r="C33" s="174">
        <v>291963.46999999997</v>
      </c>
      <c r="D33" s="178">
        <f t="shared" si="5"/>
        <v>291963.46999999997</v>
      </c>
      <c r="E33" s="174">
        <v>291963.46999999997</v>
      </c>
      <c r="F33" s="174">
        <v>291963.46999999997</v>
      </c>
      <c r="G33" s="178">
        <f t="shared" si="1"/>
        <v>291963.46999999997</v>
      </c>
    </row>
    <row r="34" spans="1:7" ht="14.45" customHeight="1" x14ac:dyDescent="0.25">
      <c r="A34" s="205" t="s">
        <v>256</v>
      </c>
      <c r="B34" s="174">
        <v>10000000</v>
      </c>
      <c r="C34" s="174">
        <v>-1835727.63</v>
      </c>
      <c r="D34" s="178">
        <f>B34+C34</f>
        <v>8164272.3700000001</v>
      </c>
      <c r="E34" s="174">
        <v>8197106.4900000002</v>
      </c>
      <c r="F34" s="174">
        <v>8197106.4900000002</v>
      </c>
      <c r="G34" s="178">
        <f t="shared" si="1"/>
        <v>-1802893.5099999998</v>
      </c>
    </row>
    <row r="35" spans="1:7" ht="14.45" customHeight="1" x14ac:dyDescent="0.25">
      <c r="A35" s="205" t="s">
        <v>257</v>
      </c>
      <c r="B35" s="178">
        <f>B36</f>
        <v>0</v>
      </c>
      <c r="C35" s="178">
        <f>C36</f>
        <v>0</v>
      </c>
      <c r="D35" s="178">
        <f>B35+C35</f>
        <v>0</v>
      </c>
      <c r="E35" s="178">
        <f>E36</f>
        <v>0</v>
      </c>
      <c r="F35" s="178">
        <f>F36</f>
        <v>0</v>
      </c>
      <c r="G35" s="178">
        <f t="shared" si="1"/>
        <v>0</v>
      </c>
    </row>
    <row r="36" spans="1:7" ht="14.45" customHeight="1" x14ac:dyDescent="0.25">
      <c r="A36" s="215" t="s">
        <v>258</v>
      </c>
      <c r="B36" s="174">
        <v>0</v>
      </c>
      <c r="C36" s="174">
        <v>0</v>
      </c>
      <c r="D36" s="178">
        <f>B36+C36</f>
        <v>0</v>
      </c>
      <c r="E36" s="174">
        <v>0</v>
      </c>
      <c r="F36" s="174">
        <v>0</v>
      </c>
      <c r="G36" s="178">
        <f t="shared" si="1"/>
        <v>0</v>
      </c>
    </row>
    <row r="37" spans="1:7" ht="14.45" customHeight="1" x14ac:dyDescent="0.25">
      <c r="A37" s="205" t="s">
        <v>259</v>
      </c>
      <c r="B37" s="178">
        <f>B38+B39</f>
        <v>0</v>
      </c>
      <c r="C37" s="178">
        <f t="shared" ref="C37:F37" si="6">C38+C39</f>
        <v>0</v>
      </c>
      <c r="D37" s="178">
        <f t="shared" si="6"/>
        <v>0</v>
      </c>
      <c r="E37" s="178">
        <f t="shared" si="6"/>
        <v>0</v>
      </c>
      <c r="F37" s="178">
        <f t="shared" si="6"/>
        <v>0</v>
      </c>
      <c r="G37" s="178">
        <f t="shared" si="1"/>
        <v>0</v>
      </c>
    </row>
    <row r="38" spans="1:7" x14ac:dyDescent="0.25">
      <c r="A38" s="215" t="s">
        <v>260</v>
      </c>
      <c r="B38" s="178">
        <v>0</v>
      </c>
      <c r="C38" s="178">
        <v>0</v>
      </c>
      <c r="D38" s="178">
        <f>B38+C38</f>
        <v>0</v>
      </c>
      <c r="E38" s="178">
        <v>0</v>
      </c>
      <c r="F38" s="178">
        <v>0</v>
      </c>
      <c r="G38" s="178">
        <f t="shared" si="1"/>
        <v>0</v>
      </c>
    </row>
    <row r="39" spans="1:7" x14ac:dyDescent="0.25">
      <c r="A39" s="215" t="s">
        <v>261</v>
      </c>
      <c r="B39" s="178">
        <v>0</v>
      </c>
      <c r="C39" s="178">
        <v>0</v>
      </c>
      <c r="D39" s="178">
        <f>B39+C39</f>
        <v>0</v>
      </c>
      <c r="E39" s="178">
        <v>0</v>
      </c>
      <c r="F39" s="178">
        <v>0</v>
      </c>
      <c r="G39" s="178">
        <f t="shared" si="1"/>
        <v>0</v>
      </c>
    </row>
    <row r="40" spans="1:7" x14ac:dyDescent="0.25">
      <c r="A40" s="189"/>
      <c r="B40" s="178"/>
      <c r="C40" s="178"/>
      <c r="D40" s="178"/>
      <c r="E40" s="178"/>
      <c r="F40" s="178"/>
      <c r="G40" s="178"/>
    </row>
    <row r="41" spans="1:7" x14ac:dyDescent="0.25">
      <c r="A41" s="196" t="s">
        <v>262</v>
      </c>
      <c r="B41" s="173">
        <f>B9+B10+B11+B12+B13+B14+B15+B16+B28++B34+B35+B37</f>
        <v>97724900</v>
      </c>
      <c r="C41" s="173">
        <f t="shared" ref="C41:G41" si="7">C9+C10+C11+C12+C13+C14+C15+C16+C28++C34+C35+C37</f>
        <v>-974615.87000000011</v>
      </c>
      <c r="D41" s="173">
        <f t="shared" si="7"/>
        <v>96750284.129999995</v>
      </c>
      <c r="E41" s="173">
        <f t="shared" si="7"/>
        <v>96798378.12999998</v>
      </c>
      <c r="F41" s="173">
        <f t="shared" si="7"/>
        <v>96798378.12999998</v>
      </c>
      <c r="G41" s="173">
        <f t="shared" si="7"/>
        <v>-926521.87000001362</v>
      </c>
    </row>
    <row r="42" spans="1:7" x14ac:dyDescent="0.25">
      <c r="A42" s="196" t="s">
        <v>263</v>
      </c>
      <c r="B42" s="128"/>
      <c r="C42" s="128"/>
      <c r="D42" s="128"/>
      <c r="E42" s="128"/>
      <c r="F42" s="128"/>
      <c r="G42" s="173">
        <f>IF((F41-B41)&lt;0,0,(F41-B41))</f>
        <v>0</v>
      </c>
    </row>
    <row r="43" spans="1:7" x14ac:dyDescent="0.25">
      <c r="A43" s="189"/>
      <c r="B43" s="175"/>
      <c r="C43" s="175"/>
      <c r="D43" s="175"/>
      <c r="E43" s="175"/>
      <c r="F43" s="175"/>
      <c r="G43" s="175"/>
    </row>
    <row r="44" spans="1:7" x14ac:dyDescent="0.25">
      <c r="A44" s="196" t="s">
        <v>264</v>
      </c>
      <c r="B44" s="175"/>
      <c r="C44" s="175"/>
      <c r="D44" s="175"/>
      <c r="E44" s="175"/>
      <c r="F44" s="175"/>
      <c r="G44" s="175"/>
    </row>
    <row r="45" spans="1:7" x14ac:dyDescent="0.25">
      <c r="A45" s="205" t="s">
        <v>265</v>
      </c>
      <c r="B45" s="178">
        <f>SUM(B46:B53)</f>
        <v>49400000</v>
      </c>
      <c r="C45" s="178">
        <f t="shared" ref="C45:F45" si="8">SUM(C46:C53)</f>
        <v>4236072.1099999994</v>
      </c>
      <c r="D45" s="178">
        <f t="shared" si="8"/>
        <v>53636072.109999999</v>
      </c>
      <c r="E45" s="178">
        <f t="shared" si="8"/>
        <v>53505570.32</v>
      </c>
      <c r="F45" s="178">
        <f t="shared" si="8"/>
        <v>53505570.32</v>
      </c>
      <c r="G45" s="178">
        <f>F45-B45</f>
        <v>4105570.3200000003</v>
      </c>
    </row>
    <row r="46" spans="1:7" x14ac:dyDescent="0.25">
      <c r="A46" s="216" t="s">
        <v>266</v>
      </c>
      <c r="B46" s="178">
        <v>0</v>
      </c>
      <c r="C46" s="178">
        <v>0</v>
      </c>
      <c r="D46" s="178">
        <f>B46+C46</f>
        <v>0</v>
      </c>
      <c r="E46" s="178">
        <v>0</v>
      </c>
      <c r="F46" s="178">
        <v>0</v>
      </c>
      <c r="G46" s="178">
        <f>F46-B46</f>
        <v>0</v>
      </c>
    </row>
    <row r="47" spans="1:7" x14ac:dyDescent="0.25">
      <c r="A47" s="216" t="s">
        <v>267</v>
      </c>
      <c r="B47" s="178">
        <v>0</v>
      </c>
      <c r="C47" s="178">
        <v>0</v>
      </c>
      <c r="D47" s="178">
        <f t="shared" ref="D47:D53" si="9">B47+C47</f>
        <v>0</v>
      </c>
      <c r="E47" s="178">
        <v>0</v>
      </c>
      <c r="F47" s="178">
        <v>0</v>
      </c>
      <c r="G47" s="178">
        <f t="shared" ref="G47:G48" si="10">F47-B47</f>
        <v>0</v>
      </c>
    </row>
    <row r="48" spans="1:7" x14ac:dyDescent="0.25">
      <c r="A48" s="216" t="s">
        <v>268</v>
      </c>
      <c r="B48" s="174">
        <v>29120000</v>
      </c>
      <c r="C48" s="174">
        <v>2191144.2999999998</v>
      </c>
      <c r="D48" s="178">
        <f t="shared" si="9"/>
        <v>31311144.300000001</v>
      </c>
      <c r="E48" s="174">
        <v>31047372.850000001</v>
      </c>
      <c r="F48" s="174">
        <v>31047378.010000002</v>
      </c>
      <c r="G48" s="178">
        <f t="shared" si="10"/>
        <v>1927378.0100000016</v>
      </c>
    </row>
    <row r="49" spans="1:7" ht="30" x14ac:dyDescent="0.25">
      <c r="A49" s="216" t="s">
        <v>269</v>
      </c>
      <c r="B49" s="174">
        <v>20280000</v>
      </c>
      <c r="C49" s="174">
        <v>483341.44</v>
      </c>
      <c r="D49" s="178">
        <f t="shared" si="9"/>
        <v>20763341.440000001</v>
      </c>
      <c r="E49" s="174">
        <v>20764389.030000001</v>
      </c>
      <c r="F49" s="174">
        <v>20764383.870000001</v>
      </c>
      <c r="G49" s="178">
        <f>F49-B49</f>
        <v>484383.87000000104</v>
      </c>
    </row>
    <row r="50" spans="1:7" x14ac:dyDescent="0.25">
      <c r="A50" s="216" t="s">
        <v>270</v>
      </c>
      <c r="B50" s="178">
        <v>0</v>
      </c>
      <c r="C50" s="178">
        <v>0</v>
      </c>
      <c r="D50" s="178">
        <f t="shared" si="9"/>
        <v>0</v>
      </c>
      <c r="E50" s="178">
        <v>0</v>
      </c>
      <c r="F50" s="178">
        <v>0</v>
      </c>
      <c r="G50" s="178">
        <f t="shared" ref="G50:G63" si="11">F50-B50</f>
        <v>0</v>
      </c>
    </row>
    <row r="51" spans="1:7" x14ac:dyDescent="0.25">
      <c r="A51" s="216" t="s">
        <v>271</v>
      </c>
      <c r="B51" s="178">
        <v>0</v>
      </c>
      <c r="C51" s="178">
        <v>0</v>
      </c>
      <c r="D51" s="178">
        <f t="shared" si="9"/>
        <v>0</v>
      </c>
      <c r="E51" s="178">
        <v>0</v>
      </c>
      <c r="F51" s="178">
        <v>0</v>
      </c>
      <c r="G51" s="178">
        <f t="shared" si="11"/>
        <v>0</v>
      </c>
    </row>
    <row r="52" spans="1:7" ht="30" x14ac:dyDescent="0.25">
      <c r="A52" s="217" t="s">
        <v>272</v>
      </c>
      <c r="B52" s="178">
        <v>0</v>
      </c>
      <c r="C52" s="178">
        <v>0</v>
      </c>
      <c r="D52" s="178">
        <f t="shared" si="9"/>
        <v>0</v>
      </c>
      <c r="E52" s="178">
        <v>0</v>
      </c>
      <c r="F52" s="178">
        <v>0</v>
      </c>
      <c r="G52" s="178">
        <f t="shared" si="11"/>
        <v>0</v>
      </c>
    </row>
    <row r="53" spans="1:7" x14ac:dyDescent="0.25">
      <c r="A53" s="215" t="s">
        <v>273</v>
      </c>
      <c r="B53" s="174">
        <v>0</v>
      </c>
      <c r="C53" s="174">
        <v>1561586.37</v>
      </c>
      <c r="D53" s="178">
        <f t="shared" si="9"/>
        <v>1561586.37</v>
      </c>
      <c r="E53" s="174">
        <v>1693808.44</v>
      </c>
      <c r="F53" s="174">
        <v>1693808.44</v>
      </c>
      <c r="G53" s="178">
        <f t="shared" si="11"/>
        <v>1693808.44</v>
      </c>
    </row>
    <row r="54" spans="1:7" x14ac:dyDescent="0.25">
      <c r="A54" s="205" t="s">
        <v>274</v>
      </c>
      <c r="B54" s="178">
        <f>SUM(B55:B58)</f>
        <v>0</v>
      </c>
      <c r="C54" s="178">
        <f t="shared" ref="C54:F54" si="12">SUM(C55:C58)</f>
        <v>330000</v>
      </c>
      <c r="D54" s="178">
        <f t="shared" si="12"/>
        <v>330000</v>
      </c>
      <c r="E54" s="178">
        <f t="shared" si="12"/>
        <v>314380.83</v>
      </c>
      <c r="F54" s="178">
        <f t="shared" si="12"/>
        <v>314380.83</v>
      </c>
      <c r="G54" s="178">
        <f t="shared" si="11"/>
        <v>314380.83</v>
      </c>
    </row>
    <row r="55" spans="1:7" x14ac:dyDescent="0.25">
      <c r="A55" s="217" t="s">
        <v>275</v>
      </c>
      <c r="B55" s="178">
        <v>0</v>
      </c>
      <c r="C55" s="178">
        <v>0</v>
      </c>
      <c r="D55" s="178">
        <f t="shared" ref="D55:D58" si="13">B55+C55</f>
        <v>0</v>
      </c>
      <c r="E55" s="178">
        <v>0</v>
      </c>
      <c r="F55" s="178">
        <v>0</v>
      </c>
      <c r="G55" s="178">
        <f t="shared" si="11"/>
        <v>0</v>
      </c>
    </row>
    <row r="56" spans="1:7" x14ac:dyDescent="0.25">
      <c r="A56" s="216" t="s">
        <v>276</v>
      </c>
      <c r="B56" s="178">
        <v>0</v>
      </c>
      <c r="C56" s="178">
        <v>0</v>
      </c>
      <c r="D56" s="178">
        <f t="shared" si="13"/>
        <v>0</v>
      </c>
      <c r="E56" s="178">
        <v>0</v>
      </c>
      <c r="F56" s="178">
        <v>0</v>
      </c>
      <c r="G56" s="178">
        <f t="shared" si="11"/>
        <v>0</v>
      </c>
    </row>
    <row r="57" spans="1:7" x14ac:dyDescent="0.25">
      <c r="A57" s="216" t="s">
        <v>277</v>
      </c>
      <c r="B57" s="178">
        <v>0</v>
      </c>
      <c r="C57" s="178">
        <v>0</v>
      </c>
      <c r="D57" s="178">
        <f t="shared" si="13"/>
        <v>0</v>
      </c>
      <c r="E57" s="178">
        <v>0</v>
      </c>
      <c r="F57" s="178">
        <v>0</v>
      </c>
      <c r="G57" s="178">
        <f t="shared" si="11"/>
        <v>0</v>
      </c>
    </row>
    <row r="58" spans="1:7" x14ac:dyDescent="0.25">
      <c r="A58" s="217" t="s">
        <v>278</v>
      </c>
      <c r="B58" s="174">
        <v>0</v>
      </c>
      <c r="C58" s="174">
        <v>330000</v>
      </c>
      <c r="D58" s="178">
        <f t="shared" si="13"/>
        <v>330000</v>
      </c>
      <c r="E58" s="174">
        <v>314380.83</v>
      </c>
      <c r="F58" s="174">
        <v>314380.83</v>
      </c>
      <c r="G58" s="178">
        <f t="shared" si="11"/>
        <v>314380.83</v>
      </c>
    </row>
    <row r="59" spans="1:7" x14ac:dyDescent="0.25">
      <c r="A59" s="205" t="s">
        <v>279</v>
      </c>
      <c r="B59" s="178">
        <f>B60+B61</f>
        <v>0</v>
      </c>
      <c r="C59" s="178">
        <f t="shared" ref="C59:F59" si="14">C60+C61</f>
        <v>0</v>
      </c>
      <c r="D59" s="178">
        <f t="shared" si="14"/>
        <v>0</v>
      </c>
      <c r="E59" s="178">
        <f t="shared" si="14"/>
        <v>0</v>
      </c>
      <c r="F59" s="178">
        <f t="shared" si="14"/>
        <v>0</v>
      </c>
      <c r="G59" s="178">
        <f t="shared" si="11"/>
        <v>0</v>
      </c>
    </row>
    <row r="60" spans="1:7" x14ac:dyDescent="0.25">
      <c r="A60" s="216" t="s">
        <v>280</v>
      </c>
      <c r="B60" s="174">
        <v>0</v>
      </c>
      <c r="C60" s="174">
        <v>0</v>
      </c>
      <c r="D60" s="178">
        <f t="shared" ref="D60:D63" si="15">B60+C60</f>
        <v>0</v>
      </c>
      <c r="E60" s="174">
        <v>0</v>
      </c>
      <c r="F60" s="174">
        <v>0</v>
      </c>
      <c r="G60" s="178">
        <f t="shared" si="11"/>
        <v>0</v>
      </c>
    </row>
    <row r="61" spans="1:7" x14ac:dyDescent="0.25">
      <c r="A61" s="216" t="s">
        <v>281</v>
      </c>
      <c r="B61" s="174">
        <v>0</v>
      </c>
      <c r="C61" s="174">
        <v>0</v>
      </c>
      <c r="D61" s="178">
        <f t="shared" si="15"/>
        <v>0</v>
      </c>
      <c r="E61" s="174">
        <v>0</v>
      </c>
      <c r="F61" s="174">
        <v>0</v>
      </c>
      <c r="G61" s="178">
        <f t="shared" si="11"/>
        <v>0</v>
      </c>
    </row>
    <row r="62" spans="1:7" x14ac:dyDescent="0.25">
      <c r="A62" s="205" t="s">
        <v>282</v>
      </c>
      <c r="B62" s="174">
        <v>0</v>
      </c>
      <c r="C62" s="174">
        <v>0</v>
      </c>
      <c r="D62" s="178">
        <f t="shared" si="15"/>
        <v>0</v>
      </c>
      <c r="E62" s="174">
        <v>0</v>
      </c>
      <c r="F62" s="174">
        <v>0</v>
      </c>
      <c r="G62" s="178">
        <f t="shared" si="11"/>
        <v>0</v>
      </c>
    </row>
    <row r="63" spans="1:7" x14ac:dyDescent="0.25">
      <c r="A63" s="205" t="s">
        <v>283</v>
      </c>
      <c r="B63" s="174">
        <v>0</v>
      </c>
      <c r="C63" s="174">
        <v>0</v>
      </c>
      <c r="D63" s="178">
        <f t="shared" si="15"/>
        <v>0</v>
      </c>
      <c r="E63" s="174">
        <v>0</v>
      </c>
      <c r="F63" s="174">
        <v>0</v>
      </c>
      <c r="G63" s="178">
        <f t="shared" si="11"/>
        <v>0</v>
      </c>
    </row>
    <row r="64" spans="1:7" x14ac:dyDescent="0.25">
      <c r="A64" s="189"/>
      <c r="B64" s="175"/>
      <c r="C64" s="175"/>
      <c r="D64" s="175"/>
      <c r="E64" s="175"/>
      <c r="F64" s="175"/>
      <c r="G64" s="175"/>
    </row>
    <row r="65" spans="1:7" x14ac:dyDescent="0.25">
      <c r="A65" s="196" t="s">
        <v>284</v>
      </c>
      <c r="B65" s="173">
        <f>B45+B54+B59+B62+B63</f>
        <v>49400000</v>
      </c>
      <c r="C65" s="173">
        <f t="shared" ref="C65:F65" si="16">C45+C54+C59+C62+C63</f>
        <v>4566072.1099999994</v>
      </c>
      <c r="D65" s="173">
        <f t="shared" si="16"/>
        <v>53966072.109999999</v>
      </c>
      <c r="E65" s="173">
        <f t="shared" si="16"/>
        <v>53819951.149999999</v>
      </c>
      <c r="F65" s="173">
        <f t="shared" si="16"/>
        <v>53819951.149999999</v>
      </c>
      <c r="G65" s="173">
        <f>F65-B65</f>
        <v>4419951.1499999985</v>
      </c>
    </row>
    <row r="66" spans="1:7" x14ac:dyDescent="0.25">
      <c r="A66" s="189"/>
      <c r="B66" s="175"/>
      <c r="C66" s="175"/>
      <c r="D66" s="175"/>
      <c r="E66" s="175"/>
      <c r="F66" s="175"/>
      <c r="G66" s="175"/>
    </row>
    <row r="67" spans="1:7" x14ac:dyDescent="0.25">
      <c r="A67" s="196" t="s">
        <v>285</v>
      </c>
      <c r="B67" s="173">
        <f>B68</f>
        <v>0</v>
      </c>
      <c r="C67" s="173">
        <f t="shared" ref="C67:G67" si="17">C68</f>
        <v>2000000</v>
      </c>
      <c r="D67" s="173">
        <f t="shared" si="17"/>
        <v>2000000</v>
      </c>
      <c r="E67" s="173">
        <f t="shared" si="17"/>
        <v>2000000</v>
      </c>
      <c r="F67" s="173">
        <f t="shared" si="17"/>
        <v>2000000</v>
      </c>
      <c r="G67" s="173">
        <f t="shared" si="17"/>
        <v>2000000</v>
      </c>
    </row>
    <row r="68" spans="1:7" x14ac:dyDescent="0.25">
      <c r="A68" s="205" t="s">
        <v>286</v>
      </c>
      <c r="B68" s="174">
        <v>0</v>
      </c>
      <c r="C68" s="174">
        <v>2000000</v>
      </c>
      <c r="D68" s="178">
        <f>B68+C68</f>
        <v>2000000</v>
      </c>
      <c r="E68" s="174">
        <v>2000000</v>
      </c>
      <c r="F68" s="174">
        <v>2000000</v>
      </c>
      <c r="G68" s="178">
        <f t="shared" ref="G68" si="18">F68-B68</f>
        <v>2000000</v>
      </c>
    </row>
    <row r="69" spans="1:7" x14ac:dyDescent="0.25">
      <c r="A69" s="189"/>
      <c r="B69" s="175"/>
      <c r="C69" s="175"/>
      <c r="D69" s="175"/>
      <c r="E69" s="175"/>
      <c r="F69" s="175"/>
      <c r="G69" s="175"/>
    </row>
    <row r="70" spans="1:7" x14ac:dyDescent="0.25">
      <c r="A70" s="196" t="s">
        <v>287</v>
      </c>
      <c r="B70" s="173">
        <f>B41+B65+B67</f>
        <v>147124900</v>
      </c>
      <c r="C70" s="173">
        <f t="shared" ref="C70:G70" si="19">C41+C65+C67</f>
        <v>5591456.2399999993</v>
      </c>
      <c r="D70" s="173">
        <f t="shared" si="19"/>
        <v>152716356.24000001</v>
      </c>
      <c r="E70" s="173">
        <f t="shared" si="19"/>
        <v>152618329.27999997</v>
      </c>
      <c r="F70" s="173">
        <f t="shared" si="19"/>
        <v>152618329.27999997</v>
      </c>
      <c r="G70" s="173">
        <f t="shared" si="19"/>
        <v>5493429.2799999844</v>
      </c>
    </row>
    <row r="71" spans="1:7" x14ac:dyDescent="0.25">
      <c r="A71" s="189"/>
      <c r="B71" s="175"/>
      <c r="C71" s="175"/>
      <c r="D71" s="175"/>
      <c r="E71" s="175"/>
      <c r="F71" s="175"/>
      <c r="G71" s="175"/>
    </row>
    <row r="72" spans="1:7" x14ac:dyDescent="0.25">
      <c r="A72" s="196" t="s">
        <v>288</v>
      </c>
      <c r="B72" s="175"/>
      <c r="C72" s="175"/>
      <c r="D72" s="175"/>
      <c r="E72" s="175"/>
      <c r="F72" s="175"/>
      <c r="G72" s="175"/>
    </row>
    <row r="73" spans="1:7" ht="30" x14ac:dyDescent="0.25">
      <c r="A73" s="218" t="s">
        <v>289</v>
      </c>
      <c r="B73" s="174">
        <v>0</v>
      </c>
      <c r="C73" s="174">
        <v>2000000</v>
      </c>
      <c r="D73" s="178">
        <f t="shared" ref="D73:D74" si="20">B73+C73</f>
        <v>2000000</v>
      </c>
      <c r="E73" s="174">
        <v>2000000</v>
      </c>
      <c r="F73" s="174">
        <v>2000000</v>
      </c>
      <c r="G73" s="178">
        <f t="shared" ref="G73:G74" si="21">F73-B73</f>
        <v>2000000</v>
      </c>
    </row>
    <row r="74" spans="1:7" ht="30" x14ac:dyDescent="0.25">
      <c r="A74" s="218" t="s">
        <v>290</v>
      </c>
      <c r="B74" s="174">
        <v>0</v>
      </c>
      <c r="C74" s="174">
        <v>0</v>
      </c>
      <c r="D74" s="178">
        <f t="shared" si="20"/>
        <v>0</v>
      </c>
      <c r="E74" s="174">
        <v>0</v>
      </c>
      <c r="F74" s="174">
        <v>0</v>
      </c>
      <c r="G74" s="178">
        <f t="shared" si="21"/>
        <v>0</v>
      </c>
    </row>
    <row r="75" spans="1:7" x14ac:dyDescent="0.25">
      <c r="A75" s="206" t="s">
        <v>291</v>
      </c>
      <c r="B75" s="173">
        <f>B73+B74</f>
        <v>0</v>
      </c>
      <c r="C75" s="173">
        <f t="shared" ref="C75:G75" si="22">C73+C74</f>
        <v>2000000</v>
      </c>
      <c r="D75" s="173">
        <f t="shared" si="22"/>
        <v>2000000</v>
      </c>
      <c r="E75" s="173">
        <f t="shared" si="22"/>
        <v>2000000</v>
      </c>
      <c r="F75" s="173">
        <f t="shared" si="22"/>
        <v>2000000</v>
      </c>
      <c r="G75" s="173">
        <f t="shared" si="22"/>
        <v>2000000</v>
      </c>
    </row>
    <row r="76" spans="1:7" x14ac:dyDescent="0.25">
      <c r="A76" s="36"/>
      <c r="B76" s="219"/>
      <c r="C76" s="219"/>
      <c r="D76" s="219"/>
      <c r="E76" s="219"/>
      <c r="F76" s="219"/>
      <c r="G76" s="219"/>
    </row>
    <row r="77" spans="1:7" x14ac:dyDescent="0.25">
      <c r="B77" s="144"/>
      <c r="C77" s="144"/>
      <c r="D77" s="144"/>
      <c r="E77" s="144"/>
      <c r="F77" s="144"/>
      <c r="G77" s="144"/>
    </row>
    <row r="78" spans="1:7" x14ac:dyDescent="0.25">
      <c r="B78" s="144"/>
      <c r="C78" s="144"/>
      <c r="D78" s="144">
        <f>B78+C78</f>
        <v>0</v>
      </c>
      <c r="E78" s="144"/>
      <c r="F78" s="144"/>
      <c r="G78" s="145">
        <f t="shared" ref="G78" si="23">B78-F78</f>
        <v>0</v>
      </c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00000000-0002-0000-04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G160"/>
  <sheetViews>
    <sheetView showGridLines="0" zoomScale="75" zoomScaleNormal="75" workbookViewId="0">
      <selection activeCell="A15" sqref="A15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258" t="s">
        <v>292</v>
      </c>
      <c r="B1" s="241"/>
      <c r="C1" s="241"/>
      <c r="D1" s="241"/>
      <c r="E1" s="241"/>
      <c r="F1" s="241"/>
      <c r="G1" s="242"/>
    </row>
    <row r="2" spans="1:7" x14ac:dyDescent="0.25">
      <c r="A2" s="87" t="str">
        <f>'Formato 1'!A2</f>
        <v xml:space="preserve"> Municipio de Victoria, Gto.</v>
      </c>
      <c r="B2" s="87"/>
      <c r="C2" s="87"/>
      <c r="D2" s="87"/>
      <c r="E2" s="87"/>
      <c r="F2" s="87"/>
      <c r="G2" s="87"/>
    </row>
    <row r="3" spans="1:7" x14ac:dyDescent="0.25">
      <c r="A3" s="88" t="s">
        <v>293</v>
      </c>
      <c r="B3" s="88"/>
      <c r="C3" s="88"/>
      <c r="D3" s="88"/>
      <c r="E3" s="88"/>
      <c r="F3" s="88"/>
      <c r="G3" s="88"/>
    </row>
    <row r="4" spans="1:7" x14ac:dyDescent="0.25">
      <c r="A4" s="88" t="s">
        <v>294</v>
      </c>
      <c r="B4" s="88"/>
      <c r="C4" s="88"/>
      <c r="D4" s="88"/>
      <c r="E4" s="88"/>
      <c r="F4" s="88"/>
      <c r="G4" s="88"/>
    </row>
    <row r="5" spans="1:7" x14ac:dyDescent="0.25">
      <c r="A5" s="88" t="str">
        <f>'Formato 3'!A4</f>
        <v>Del 1 de Julio al 31 de Diciembre de 2025 (b)</v>
      </c>
      <c r="B5" s="88"/>
      <c r="C5" s="88"/>
      <c r="D5" s="88"/>
      <c r="E5" s="88"/>
      <c r="F5" s="88"/>
      <c r="G5" s="88"/>
    </row>
    <row r="6" spans="1:7" x14ac:dyDescent="0.25">
      <c r="A6" s="89" t="s">
        <v>2</v>
      </c>
      <c r="B6" s="89"/>
      <c r="C6" s="89"/>
      <c r="D6" s="89"/>
      <c r="E6" s="89"/>
      <c r="F6" s="89"/>
      <c r="G6" s="89"/>
    </row>
    <row r="7" spans="1:7" x14ac:dyDescent="0.25">
      <c r="A7" s="256" t="s">
        <v>4</v>
      </c>
      <c r="B7" s="256" t="s">
        <v>295</v>
      </c>
      <c r="C7" s="256"/>
      <c r="D7" s="256"/>
      <c r="E7" s="256"/>
      <c r="F7" s="256"/>
      <c r="G7" s="257" t="s">
        <v>296</v>
      </c>
    </row>
    <row r="8" spans="1:7" ht="30" x14ac:dyDescent="0.25">
      <c r="A8" s="256"/>
      <c r="B8" s="7" t="s">
        <v>297</v>
      </c>
      <c r="C8" s="7" t="s">
        <v>298</v>
      </c>
      <c r="D8" s="7" t="s">
        <v>299</v>
      </c>
      <c r="E8" s="7" t="s">
        <v>185</v>
      </c>
      <c r="F8" s="7" t="s">
        <v>300</v>
      </c>
      <c r="G8" s="256"/>
    </row>
    <row r="9" spans="1:7" x14ac:dyDescent="0.25">
      <c r="A9" s="20" t="s">
        <v>301</v>
      </c>
      <c r="B9" s="179">
        <f>B10+B18+B189+B28+B38+B48+B58+B62+B71+B75</f>
        <v>97724900.000000015</v>
      </c>
      <c r="C9" s="179">
        <f t="shared" ref="C9:G9" si="0">C10+C18+C189+C28+C38+C48+C58+C62+C71+C75</f>
        <v>-1384148.7699999998</v>
      </c>
      <c r="D9" s="179">
        <f t="shared" si="0"/>
        <v>96340751.230000004</v>
      </c>
      <c r="E9" s="179">
        <f t="shared" si="0"/>
        <v>89966914.170000002</v>
      </c>
      <c r="F9" s="179">
        <f t="shared" si="0"/>
        <v>89660620.010000005</v>
      </c>
      <c r="G9" s="179">
        <f t="shared" si="0"/>
        <v>6373837.0600000005</v>
      </c>
    </row>
    <row r="10" spans="1:7" x14ac:dyDescent="0.25">
      <c r="A10" s="220" t="s">
        <v>302</v>
      </c>
      <c r="B10" s="180">
        <f>SUM(B11:B17)</f>
        <v>45960953.450000003</v>
      </c>
      <c r="C10" s="180">
        <f t="shared" ref="C10:G10" si="1">SUM(C11:C17)</f>
        <v>-2006466.02</v>
      </c>
      <c r="D10" s="180">
        <f t="shared" si="1"/>
        <v>43954487.43</v>
      </c>
      <c r="E10" s="180">
        <f t="shared" si="1"/>
        <v>42562926.219999999</v>
      </c>
      <c r="F10" s="180">
        <f t="shared" si="1"/>
        <v>42547454.390000001</v>
      </c>
      <c r="G10" s="180">
        <f t="shared" si="1"/>
        <v>1391561.2100000009</v>
      </c>
    </row>
    <row r="11" spans="1:7" x14ac:dyDescent="0.25">
      <c r="A11" s="221" t="s">
        <v>303</v>
      </c>
      <c r="B11" s="181">
        <v>29665033.98</v>
      </c>
      <c r="C11" s="181">
        <v>-2146933.4700000002</v>
      </c>
      <c r="D11" s="180">
        <f>B11+C11</f>
        <v>27518100.510000002</v>
      </c>
      <c r="E11" s="181">
        <v>27258513.82</v>
      </c>
      <c r="F11" s="181">
        <v>27258513.82</v>
      </c>
      <c r="G11" s="180">
        <f>D11-E11</f>
        <v>259586.69000000134</v>
      </c>
    </row>
    <row r="12" spans="1:7" x14ac:dyDescent="0.25">
      <c r="A12" s="221" t="s">
        <v>304</v>
      </c>
      <c r="B12" s="181">
        <v>7112031.9699999997</v>
      </c>
      <c r="C12" s="181">
        <v>291532.84999999998</v>
      </c>
      <c r="D12" s="180">
        <f t="shared" ref="D12:D17" si="2">B12+C12</f>
        <v>7403564.8199999994</v>
      </c>
      <c r="E12" s="181">
        <v>7193470.1799999997</v>
      </c>
      <c r="F12" s="181">
        <v>7177998.3499999996</v>
      </c>
      <c r="G12" s="180">
        <f t="shared" ref="G12:G17" si="3">D12-E12</f>
        <v>210094.63999999966</v>
      </c>
    </row>
    <row r="13" spans="1:7" x14ac:dyDescent="0.25">
      <c r="A13" s="221" t="s">
        <v>305</v>
      </c>
      <c r="B13" s="181">
        <v>4348374.78</v>
      </c>
      <c r="C13" s="181">
        <v>304952.84000000003</v>
      </c>
      <c r="D13" s="180">
        <f t="shared" si="2"/>
        <v>4653327.62</v>
      </c>
      <c r="E13" s="181">
        <v>4591063.92</v>
      </c>
      <c r="F13" s="181">
        <v>4591063.92</v>
      </c>
      <c r="G13" s="180">
        <f t="shared" si="3"/>
        <v>62263.700000000186</v>
      </c>
    </row>
    <row r="14" spans="1:7" x14ac:dyDescent="0.25">
      <c r="A14" s="221" t="s">
        <v>306</v>
      </c>
      <c r="B14" s="181">
        <v>848383.86</v>
      </c>
      <c r="C14" s="181">
        <v>185851.48</v>
      </c>
      <c r="D14" s="180">
        <f t="shared" si="2"/>
        <v>1034235.34</v>
      </c>
      <c r="E14" s="181">
        <v>503577.96</v>
      </c>
      <c r="F14" s="181">
        <v>503577.96</v>
      </c>
      <c r="G14" s="180">
        <f t="shared" si="3"/>
        <v>530657.37999999989</v>
      </c>
    </row>
    <row r="15" spans="1:7" x14ac:dyDescent="0.25">
      <c r="A15" s="221" t="s">
        <v>307</v>
      </c>
      <c r="B15" s="181">
        <v>3987128.86</v>
      </c>
      <c r="C15" s="181">
        <v>-641869.72</v>
      </c>
      <c r="D15" s="180">
        <f t="shared" si="2"/>
        <v>3345259.1399999997</v>
      </c>
      <c r="E15" s="181">
        <v>3016300.34</v>
      </c>
      <c r="F15" s="181">
        <v>3016300.34</v>
      </c>
      <c r="G15" s="180">
        <f t="shared" si="3"/>
        <v>328958.79999999981</v>
      </c>
    </row>
    <row r="16" spans="1:7" x14ac:dyDescent="0.25">
      <c r="A16" s="221" t="s">
        <v>308</v>
      </c>
      <c r="B16" s="180">
        <v>0</v>
      </c>
      <c r="C16" s="180">
        <v>0</v>
      </c>
      <c r="D16" s="180">
        <f t="shared" si="2"/>
        <v>0</v>
      </c>
      <c r="E16" s="180">
        <v>0</v>
      </c>
      <c r="F16" s="180">
        <v>0</v>
      </c>
      <c r="G16" s="180">
        <f t="shared" si="3"/>
        <v>0</v>
      </c>
    </row>
    <row r="17" spans="1:7" x14ac:dyDescent="0.25">
      <c r="A17" s="221" t="s">
        <v>309</v>
      </c>
      <c r="B17" s="180">
        <v>0</v>
      </c>
      <c r="C17" s="180">
        <v>0</v>
      </c>
      <c r="D17" s="180">
        <f t="shared" si="2"/>
        <v>0</v>
      </c>
      <c r="E17" s="180">
        <v>0</v>
      </c>
      <c r="F17" s="180">
        <v>0</v>
      </c>
      <c r="G17" s="180">
        <f t="shared" si="3"/>
        <v>0</v>
      </c>
    </row>
    <row r="18" spans="1:7" x14ac:dyDescent="0.25">
      <c r="A18" s="220" t="s">
        <v>310</v>
      </c>
      <c r="B18" s="180">
        <f>SUM(B19:B27)</f>
        <v>10415980.030000001</v>
      </c>
      <c r="C18" s="180">
        <f t="shared" ref="C18:G18" si="4">SUM(C19:C27)</f>
        <v>-1135003.1400000001</v>
      </c>
      <c r="D18" s="180">
        <f t="shared" si="4"/>
        <v>9280976.8899999987</v>
      </c>
      <c r="E18" s="180">
        <f t="shared" si="4"/>
        <v>8823814.790000001</v>
      </c>
      <c r="F18" s="180">
        <f t="shared" si="4"/>
        <v>8762084.790000001</v>
      </c>
      <c r="G18" s="180">
        <f t="shared" si="4"/>
        <v>457162.09999999969</v>
      </c>
    </row>
    <row r="19" spans="1:7" x14ac:dyDescent="0.25">
      <c r="A19" s="221" t="s">
        <v>311</v>
      </c>
      <c r="B19" s="181">
        <v>690755.03</v>
      </c>
      <c r="C19" s="181">
        <v>628389.22</v>
      </c>
      <c r="D19" s="180">
        <f t="shared" ref="D19:D27" si="5">B19+C19</f>
        <v>1319144.25</v>
      </c>
      <c r="E19" s="181">
        <v>1269299.3799999999</v>
      </c>
      <c r="F19" s="181">
        <v>1269299.3799999999</v>
      </c>
      <c r="G19" s="180">
        <f t="shared" ref="G19:G27" si="6">D19-E19</f>
        <v>49844.870000000112</v>
      </c>
    </row>
    <row r="20" spans="1:7" x14ac:dyDescent="0.25">
      <c r="A20" s="221" t="s">
        <v>312</v>
      </c>
      <c r="B20" s="181">
        <v>172615</v>
      </c>
      <c r="C20" s="181">
        <v>140687.32</v>
      </c>
      <c r="D20" s="180">
        <f t="shared" si="5"/>
        <v>313302.32</v>
      </c>
      <c r="E20" s="181">
        <v>276694.21000000002</v>
      </c>
      <c r="F20" s="181">
        <v>276694.21000000002</v>
      </c>
      <c r="G20" s="180">
        <f t="shared" si="6"/>
        <v>36608.109999999986</v>
      </c>
    </row>
    <row r="21" spans="1:7" x14ac:dyDescent="0.25">
      <c r="A21" s="221" t="s">
        <v>313</v>
      </c>
      <c r="B21" s="181">
        <v>5600</v>
      </c>
      <c r="C21" s="181">
        <v>4000</v>
      </c>
      <c r="D21" s="180">
        <f t="shared" si="5"/>
        <v>9600</v>
      </c>
      <c r="E21" s="181">
        <v>9260</v>
      </c>
      <c r="F21" s="181">
        <v>9260</v>
      </c>
      <c r="G21" s="180">
        <f t="shared" si="6"/>
        <v>340</v>
      </c>
    </row>
    <row r="22" spans="1:7" x14ac:dyDescent="0.25">
      <c r="A22" s="221" t="s">
        <v>314</v>
      </c>
      <c r="B22" s="181">
        <v>3264260</v>
      </c>
      <c r="C22" s="181">
        <v>-1398502.01</v>
      </c>
      <c r="D22" s="180">
        <f t="shared" si="5"/>
        <v>1865757.99</v>
      </c>
      <c r="E22" s="181">
        <v>1714315.27</v>
      </c>
      <c r="F22" s="181">
        <v>1652585.27</v>
      </c>
      <c r="G22" s="180">
        <f t="shared" si="6"/>
        <v>151442.71999999997</v>
      </c>
    </row>
    <row r="23" spans="1:7" x14ac:dyDescent="0.25">
      <c r="A23" s="221" t="s">
        <v>315</v>
      </c>
      <c r="B23" s="181">
        <v>73000</v>
      </c>
      <c r="C23" s="181">
        <v>2000</v>
      </c>
      <c r="D23" s="180">
        <f t="shared" si="5"/>
        <v>75000</v>
      </c>
      <c r="E23" s="181">
        <v>66655</v>
      </c>
      <c r="F23" s="181">
        <v>66655</v>
      </c>
      <c r="G23" s="180">
        <f t="shared" si="6"/>
        <v>8345</v>
      </c>
    </row>
    <row r="24" spans="1:7" x14ac:dyDescent="0.25">
      <c r="A24" s="221" t="s">
        <v>316</v>
      </c>
      <c r="B24" s="181">
        <v>5710660</v>
      </c>
      <c r="C24" s="181">
        <v>-256485.36</v>
      </c>
      <c r="D24" s="180">
        <f t="shared" si="5"/>
        <v>5454174.6399999997</v>
      </c>
      <c r="E24" s="181">
        <v>5257164.04</v>
      </c>
      <c r="F24" s="181">
        <v>5257164.04</v>
      </c>
      <c r="G24" s="180">
        <f t="shared" si="6"/>
        <v>197010.59999999963</v>
      </c>
    </row>
    <row r="25" spans="1:7" x14ac:dyDescent="0.25">
      <c r="A25" s="221" t="s">
        <v>317</v>
      </c>
      <c r="B25" s="181">
        <v>476600</v>
      </c>
      <c r="C25" s="181">
        <v>-332256.93</v>
      </c>
      <c r="D25" s="180">
        <f t="shared" si="5"/>
        <v>144343.07</v>
      </c>
      <c r="E25" s="181">
        <v>140191.75</v>
      </c>
      <c r="F25" s="181">
        <v>140191.75</v>
      </c>
      <c r="G25" s="180">
        <f t="shared" si="6"/>
        <v>4151.320000000007</v>
      </c>
    </row>
    <row r="26" spans="1:7" x14ac:dyDescent="0.25">
      <c r="A26" s="221" t="s">
        <v>318</v>
      </c>
      <c r="B26" s="180">
        <v>0</v>
      </c>
      <c r="C26" s="180">
        <v>0</v>
      </c>
      <c r="D26" s="180">
        <f t="shared" si="5"/>
        <v>0</v>
      </c>
      <c r="E26" s="180">
        <v>0</v>
      </c>
      <c r="F26" s="180">
        <v>0</v>
      </c>
      <c r="G26" s="180">
        <f t="shared" si="6"/>
        <v>0</v>
      </c>
    </row>
    <row r="27" spans="1:7" x14ac:dyDescent="0.25">
      <c r="A27" s="221" t="s">
        <v>319</v>
      </c>
      <c r="B27" s="181">
        <v>22490</v>
      </c>
      <c r="C27" s="181">
        <v>77164.62</v>
      </c>
      <c r="D27" s="180">
        <f t="shared" si="5"/>
        <v>99654.62</v>
      </c>
      <c r="E27" s="181">
        <v>90235.14</v>
      </c>
      <c r="F27" s="181">
        <v>90235.14</v>
      </c>
      <c r="G27" s="180">
        <f t="shared" si="6"/>
        <v>9419.4799999999959</v>
      </c>
    </row>
    <row r="28" spans="1:7" x14ac:dyDescent="0.25">
      <c r="A28" s="220" t="s">
        <v>320</v>
      </c>
      <c r="B28" s="180">
        <f>SUM(B29:B37)</f>
        <v>17061966.510000002</v>
      </c>
      <c r="C28" s="180">
        <f t="shared" ref="C28:G28" si="7">SUM(C29:C37)</f>
        <v>-759079.2499999993</v>
      </c>
      <c r="D28" s="180">
        <f t="shared" si="7"/>
        <v>16302887.26</v>
      </c>
      <c r="E28" s="180">
        <f t="shared" si="7"/>
        <v>14654862.59</v>
      </c>
      <c r="F28" s="180">
        <f t="shared" si="7"/>
        <v>14425770.260000002</v>
      </c>
      <c r="G28" s="180">
        <f t="shared" si="7"/>
        <v>1648024.6699999997</v>
      </c>
    </row>
    <row r="29" spans="1:7" x14ac:dyDescent="0.25">
      <c r="A29" s="221" t="s">
        <v>321</v>
      </c>
      <c r="B29" s="181">
        <v>2645576.46</v>
      </c>
      <c r="C29" s="181">
        <v>-1985793.99</v>
      </c>
      <c r="D29" s="180">
        <f t="shared" ref="D29:D82" si="8">B29+C29</f>
        <v>659782.47</v>
      </c>
      <c r="E29" s="181">
        <v>640664.85</v>
      </c>
      <c r="F29" s="181">
        <v>640664.85</v>
      </c>
      <c r="G29" s="180">
        <f t="shared" ref="G29:G37" si="9">D29-E29</f>
        <v>19117.619999999995</v>
      </c>
    </row>
    <row r="30" spans="1:7" x14ac:dyDescent="0.25">
      <c r="A30" s="221" t="s">
        <v>322</v>
      </c>
      <c r="B30" s="181">
        <v>1458600</v>
      </c>
      <c r="C30" s="181">
        <v>-968657.02</v>
      </c>
      <c r="D30" s="180">
        <f t="shared" si="8"/>
        <v>489942.98</v>
      </c>
      <c r="E30" s="181">
        <v>392866.45</v>
      </c>
      <c r="F30" s="181">
        <v>392866.45</v>
      </c>
      <c r="G30" s="180">
        <f t="shared" si="9"/>
        <v>97076.52999999997</v>
      </c>
    </row>
    <row r="31" spans="1:7" x14ac:dyDescent="0.25">
      <c r="A31" s="221" t="s">
        <v>323</v>
      </c>
      <c r="B31" s="181">
        <v>909330.83</v>
      </c>
      <c r="C31" s="181">
        <v>-42829.05</v>
      </c>
      <c r="D31" s="180">
        <f t="shared" si="8"/>
        <v>866501.77999999991</v>
      </c>
      <c r="E31" s="181">
        <v>782571.03</v>
      </c>
      <c r="F31" s="181">
        <v>782571.03</v>
      </c>
      <c r="G31" s="180">
        <f t="shared" si="9"/>
        <v>83930.749999999884</v>
      </c>
    </row>
    <row r="32" spans="1:7" x14ac:dyDescent="0.25">
      <c r="A32" s="221" t="s">
        <v>324</v>
      </c>
      <c r="B32" s="181">
        <v>159700</v>
      </c>
      <c r="C32" s="181">
        <v>10197.48</v>
      </c>
      <c r="D32" s="180">
        <f t="shared" si="8"/>
        <v>169897.48</v>
      </c>
      <c r="E32" s="181">
        <v>147875.65</v>
      </c>
      <c r="F32" s="181">
        <v>147875.65</v>
      </c>
      <c r="G32" s="180">
        <f t="shared" si="9"/>
        <v>22021.830000000016</v>
      </c>
    </row>
    <row r="33" spans="1:7" ht="14.45" customHeight="1" x14ac:dyDescent="0.25">
      <c r="A33" s="221" t="s">
        <v>325</v>
      </c>
      <c r="B33" s="181">
        <v>2458700</v>
      </c>
      <c r="C33" s="181">
        <v>872926.06</v>
      </c>
      <c r="D33" s="180">
        <f t="shared" si="8"/>
        <v>3331626.06</v>
      </c>
      <c r="E33" s="181">
        <v>3137584.61</v>
      </c>
      <c r="F33" s="181">
        <v>3137584.61</v>
      </c>
      <c r="G33" s="180">
        <f t="shared" si="9"/>
        <v>194041.45000000019</v>
      </c>
    </row>
    <row r="34" spans="1:7" ht="14.45" customHeight="1" x14ac:dyDescent="0.25">
      <c r="A34" s="221" t="s">
        <v>326</v>
      </c>
      <c r="B34" s="181">
        <v>258000</v>
      </c>
      <c r="C34" s="181">
        <v>-254944.34</v>
      </c>
      <c r="D34" s="180">
        <f t="shared" si="8"/>
        <v>3055.6600000000035</v>
      </c>
      <c r="E34" s="181">
        <v>0</v>
      </c>
      <c r="F34" s="181">
        <v>0</v>
      </c>
      <c r="G34" s="180">
        <f t="shared" si="9"/>
        <v>3055.6600000000035</v>
      </c>
    </row>
    <row r="35" spans="1:7" ht="14.45" customHeight="1" x14ac:dyDescent="0.25">
      <c r="A35" s="221" t="s">
        <v>327</v>
      </c>
      <c r="B35" s="181">
        <v>167940</v>
      </c>
      <c r="C35" s="181">
        <v>82828.89</v>
      </c>
      <c r="D35" s="180">
        <f t="shared" si="8"/>
        <v>250768.89</v>
      </c>
      <c r="E35" s="181">
        <v>212591.95</v>
      </c>
      <c r="F35" s="181">
        <v>212591.95</v>
      </c>
      <c r="G35" s="180">
        <f t="shared" si="9"/>
        <v>38176.94</v>
      </c>
    </row>
    <row r="36" spans="1:7" ht="14.45" customHeight="1" x14ac:dyDescent="0.25">
      <c r="A36" s="221" t="s">
        <v>328</v>
      </c>
      <c r="B36" s="181">
        <v>7450989.1100000003</v>
      </c>
      <c r="C36" s="181">
        <v>1241421</v>
      </c>
      <c r="D36" s="180">
        <f t="shared" si="8"/>
        <v>8692410.1099999994</v>
      </c>
      <c r="E36" s="181">
        <v>7642666.1699999999</v>
      </c>
      <c r="F36" s="181">
        <v>7642666.1699999999</v>
      </c>
      <c r="G36" s="180">
        <f t="shared" si="9"/>
        <v>1049743.9399999995</v>
      </c>
    </row>
    <row r="37" spans="1:7" ht="14.45" customHeight="1" x14ac:dyDescent="0.25">
      <c r="A37" s="221" t="s">
        <v>329</v>
      </c>
      <c r="B37" s="181">
        <v>1553130.11</v>
      </c>
      <c r="C37" s="181">
        <v>285771.71999999997</v>
      </c>
      <c r="D37" s="180">
        <f t="shared" si="8"/>
        <v>1838901.83</v>
      </c>
      <c r="E37" s="181">
        <v>1698041.88</v>
      </c>
      <c r="F37" s="181">
        <v>1468949.55</v>
      </c>
      <c r="G37" s="180">
        <f t="shared" si="9"/>
        <v>140859.95000000019</v>
      </c>
    </row>
    <row r="38" spans="1:7" x14ac:dyDescent="0.25">
      <c r="A38" s="220" t="s">
        <v>330</v>
      </c>
      <c r="B38" s="180">
        <f>SUM(B39:B47)</f>
        <v>9364000</v>
      </c>
      <c r="C38" s="180">
        <f t="shared" ref="C38:G38" si="10">SUM(C39:C47)</f>
        <v>7973379.5199999996</v>
      </c>
      <c r="D38" s="180">
        <f t="shared" si="10"/>
        <v>17337379.52</v>
      </c>
      <c r="E38" s="180">
        <f t="shared" si="10"/>
        <v>16825436.23</v>
      </c>
      <c r="F38" s="180">
        <f t="shared" si="10"/>
        <v>16825436.23</v>
      </c>
      <c r="G38" s="180">
        <f t="shared" si="10"/>
        <v>511943.28999999911</v>
      </c>
    </row>
    <row r="39" spans="1:7" x14ac:dyDescent="0.25">
      <c r="A39" s="221" t="s">
        <v>331</v>
      </c>
      <c r="B39" s="180">
        <v>0</v>
      </c>
      <c r="C39" s="180">
        <v>0</v>
      </c>
      <c r="D39" s="180">
        <f t="shared" si="8"/>
        <v>0</v>
      </c>
      <c r="E39" s="180">
        <v>0</v>
      </c>
      <c r="F39" s="180">
        <v>0</v>
      </c>
      <c r="G39" s="180">
        <f t="shared" ref="G39:G47" si="11">D39-E39</f>
        <v>0</v>
      </c>
    </row>
    <row r="40" spans="1:7" x14ac:dyDescent="0.25">
      <c r="A40" s="221" t="s">
        <v>332</v>
      </c>
      <c r="B40" s="181">
        <v>4000</v>
      </c>
      <c r="C40" s="181">
        <v>10223255.859999999</v>
      </c>
      <c r="D40" s="180">
        <f t="shared" si="8"/>
        <v>10227255.859999999</v>
      </c>
      <c r="E40" s="181">
        <v>9987988</v>
      </c>
      <c r="F40" s="181">
        <v>9987988</v>
      </c>
      <c r="G40" s="180">
        <f t="shared" si="11"/>
        <v>239267.8599999994</v>
      </c>
    </row>
    <row r="41" spans="1:7" x14ac:dyDescent="0.25">
      <c r="A41" s="221" t="s">
        <v>333</v>
      </c>
      <c r="B41" s="180">
        <v>0</v>
      </c>
      <c r="C41" s="180">
        <v>0</v>
      </c>
      <c r="D41" s="180">
        <f t="shared" si="8"/>
        <v>0</v>
      </c>
      <c r="E41" s="180">
        <v>0</v>
      </c>
      <c r="F41" s="180">
        <v>0</v>
      </c>
      <c r="G41" s="180">
        <f t="shared" si="11"/>
        <v>0</v>
      </c>
    </row>
    <row r="42" spans="1:7" x14ac:dyDescent="0.25">
      <c r="A42" s="221" t="s">
        <v>334</v>
      </c>
      <c r="B42" s="181">
        <v>9360000</v>
      </c>
      <c r="C42" s="181">
        <v>-2249876.34</v>
      </c>
      <c r="D42" s="180">
        <f t="shared" si="8"/>
        <v>7110123.6600000001</v>
      </c>
      <c r="E42" s="181">
        <v>6837448.2300000004</v>
      </c>
      <c r="F42" s="181">
        <v>6837448.2300000004</v>
      </c>
      <c r="G42" s="180">
        <f t="shared" si="11"/>
        <v>272675.4299999997</v>
      </c>
    </row>
    <row r="43" spans="1:7" x14ac:dyDescent="0.25">
      <c r="A43" s="221" t="s">
        <v>335</v>
      </c>
      <c r="B43" s="180">
        <v>0</v>
      </c>
      <c r="C43" s="180">
        <v>0</v>
      </c>
      <c r="D43" s="180">
        <f t="shared" si="8"/>
        <v>0</v>
      </c>
      <c r="E43" s="180">
        <v>0</v>
      </c>
      <c r="F43" s="180">
        <v>0</v>
      </c>
      <c r="G43" s="180">
        <f t="shared" si="11"/>
        <v>0</v>
      </c>
    </row>
    <row r="44" spans="1:7" x14ac:dyDescent="0.25">
      <c r="A44" s="221" t="s">
        <v>336</v>
      </c>
      <c r="B44" s="180">
        <v>0</v>
      </c>
      <c r="C44" s="180">
        <v>0</v>
      </c>
      <c r="D44" s="180">
        <f t="shared" si="8"/>
        <v>0</v>
      </c>
      <c r="E44" s="180">
        <v>0</v>
      </c>
      <c r="F44" s="180">
        <v>0</v>
      </c>
      <c r="G44" s="180">
        <f t="shared" si="11"/>
        <v>0</v>
      </c>
    </row>
    <row r="45" spans="1:7" x14ac:dyDescent="0.25">
      <c r="A45" s="221" t="s">
        <v>337</v>
      </c>
      <c r="B45" s="180">
        <v>0</v>
      </c>
      <c r="C45" s="180">
        <v>0</v>
      </c>
      <c r="D45" s="180">
        <f t="shared" si="8"/>
        <v>0</v>
      </c>
      <c r="E45" s="180">
        <v>0</v>
      </c>
      <c r="F45" s="180">
        <v>0</v>
      </c>
      <c r="G45" s="180">
        <f t="shared" si="11"/>
        <v>0</v>
      </c>
    </row>
    <row r="46" spans="1:7" x14ac:dyDescent="0.25">
      <c r="A46" s="221" t="s">
        <v>338</v>
      </c>
      <c r="B46" s="180">
        <v>0</v>
      </c>
      <c r="C46" s="180">
        <v>0</v>
      </c>
      <c r="D46" s="180">
        <f t="shared" si="8"/>
        <v>0</v>
      </c>
      <c r="E46" s="180">
        <v>0</v>
      </c>
      <c r="F46" s="180">
        <v>0</v>
      </c>
      <c r="G46" s="180">
        <f t="shared" si="11"/>
        <v>0</v>
      </c>
    </row>
    <row r="47" spans="1:7" x14ac:dyDescent="0.25">
      <c r="A47" s="221" t="s">
        <v>339</v>
      </c>
      <c r="B47" s="180">
        <v>0</v>
      </c>
      <c r="C47" s="180">
        <v>0</v>
      </c>
      <c r="D47" s="180">
        <f t="shared" si="8"/>
        <v>0</v>
      </c>
      <c r="E47" s="180">
        <v>0</v>
      </c>
      <c r="F47" s="180">
        <v>0</v>
      </c>
      <c r="G47" s="180">
        <f t="shared" si="11"/>
        <v>0</v>
      </c>
    </row>
    <row r="48" spans="1:7" x14ac:dyDescent="0.25">
      <c r="A48" s="220" t="s">
        <v>340</v>
      </c>
      <c r="B48" s="180">
        <f>SUM(B49:B57)</f>
        <v>1216500.01</v>
      </c>
      <c r="C48" s="180">
        <f t="shared" ref="C48:G48" si="12">SUM(C49:C57)</f>
        <v>2469443.92</v>
      </c>
      <c r="D48" s="180">
        <f t="shared" si="12"/>
        <v>3685943.9299999997</v>
      </c>
      <c r="E48" s="180">
        <f t="shared" si="12"/>
        <v>1561545.81</v>
      </c>
      <c r="F48" s="180">
        <f t="shared" si="12"/>
        <v>1561545.81</v>
      </c>
      <c r="G48" s="180">
        <f t="shared" si="12"/>
        <v>2124398.12</v>
      </c>
    </row>
    <row r="49" spans="1:7" x14ac:dyDescent="0.25">
      <c r="A49" s="221" t="s">
        <v>341</v>
      </c>
      <c r="B49" s="181">
        <v>1205500.01</v>
      </c>
      <c r="C49" s="181">
        <v>-343038.91</v>
      </c>
      <c r="D49" s="180">
        <f t="shared" si="8"/>
        <v>862461.10000000009</v>
      </c>
      <c r="E49" s="181">
        <v>804727.09</v>
      </c>
      <c r="F49" s="181">
        <v>804727.09</v>
      </c>
      <c r="G49" s="180">
        <f t="shared" ref="G49:G57" si="13">D49-E49</f>
        <v>57734.010000000126</v>
      </c>
    </row>
    <row r="50" spans="1:7" x14ac:dyDescent="0.25">
      <c r="A50" s="221" t="s">
        <v>342</v>
      </c>
      <c r="B50" s="181">
        <v>0</v>
      </c>
      <c r="C50" s="181">
        <v>114105.72</v>
      </c>
      <c r="D50" s="180">
        <f t="shared" si="8"/>
        <v>114105.72</v>
      </c>
      <c r="E50" s="181">
        <v>114105.72</v>
      </c>
      <c r="F50" s="181">
        <v>114105.72</v>
      </c>
      <c r="G50" s="180">
        <f t="shared" si="13"/>
        <v>0</v>
      </c>
    </row>
    <row r="51" spans="1:7" x14ac:dyDescent="0.25">
      <c r="A51" s="221" t="s">
        <v>343</v>
      </c>
      <c r="B51" s="180">
        <v>0</v>
      </c>
      <c r="C51" s="180">
        <v>0</v>
      </c>
      <c r="D51" s="180">
        <f t="shared" si="8"/>
        <v>0</v>
      </c>
      <c r="E51" s="180">
        <v>0</v>
      </c>
      <c r="F51" s="180">
        <v>0</v>
      </c>
      <c r="G51" s="180">
        <f t="shared" si="13"/>
        <v>0</v>
      </c>
    </row>
    <row r="52" spans="1:7" x14ac:dyDescent="0.25">
      <c r="A52" s="221" t="s">
        <v>344</v>
      </c>
      <c r="B52" s="181">
        <v>0</v>
      </c>
      <c r="C52" s="181">
        <v>300000</v>
      </c>
      <c r="D52" s="180">
        <f t="shared" si="8"/>
        <v>300000</v>
      </c>
      <c r="E52" s="181">
        <v>258893</v>
      </c>
      <c r="F52" s="181">
        <v>258893</v>
      </c>
      <c r="G52" s="180">
        <f t="shared" si="13"/>
        <v>41107</v>
      </c>
    </row>
    <row r="53" spans="1:7" x14ac:dyDescent="0.25">
      <c r="A53" s="221" t="s">
        <v>345</v>
      </c>
      <c r="B53" s="180">
        <v>0</v>
      </c>
      <c r="C53" s="180">
        <v>0</v>
      </c>
      <c r="D53" s="180">
        <f t="shared" si="8"/>
        <v>0</v>
      </c>
      <c r="E53" s="180">
        <v>0</v>
      </c>
      <c r="F53" s="180">
        <v>0</v>
      </c>
      <c r="G53" s="180">
        <f t="shared" si="13"/>
        <v>0</v>
      </c>
    </row>
    <row r="54" spans="1:7" x14ac:dyDescent="0.25">
      <c r="A54" s="221" t="s">
        <v>346</v>
      </c>
      <c r="B54" s="181">
        <v>11000</v>
      </c>
      <c r="C54" s="181">
        <v>2378377.11</v>
      </c>
      <c r="D54" s="180">
        <f t="shared" si="8"/>
        <v>2389377.11</v>
      </c>
      <c r="E54" s="181">
        <v>383820</v>
      </c>
      <c r="F54" s="181">
        <v>383820</v>
      </c>
      <c r="G54" s="180">
        <f t="shared" si="13"/>
        <v>2005557.1099999999</v>
      </c>
    </row>
    <row r="55" spans="1:7" x14ac:dyDescent="0.25">
      <c r="A55" s="221" t="s">
        <v>347</v>
      </c>
      <c r="B55" s="180">
        <v>0</v>
      </c>
      <c r="C55" s="180">
        <v>0</v>
      </c>
      <c r="D55" s="180">
        <f t="shared" si="8"/>
        <v>0</v>
      </c>
      <c r="E55" s="180">
        <v>0</v>
      </c>
      <c r="F55" s="180">
        <v>0</v>
      </c>
      <c r="G55" s="180">
        <f t="shared" si="13"/>
        <v>0</v>
      </c>
    </row>
    <row r="56" spans="1:7" x14ac:dyDescent="0.25">
      <c r="A56" s="221" t="s">
        <v>348</v>
      </c>
      <c r="B56" s="181">
        <v>0</v>
      </c>
      <c r="C56" s="181">
        <v>20000</v>
      </c>
      <c r="D56" s="180">
        <f t="shared" si="8"/>
        <v>20000</v>
      </c>
      <c r="E56" s="181">
        <v>0</v>
      </c>
      <c r="F56" s="181">
        <v>0</v>
      </c>
      <c r="G56" s="180">
        <f t="shared" si="13"/>
        <v>20000</v>
      </c>
    </row>
    <row r="57" spans="1:7" x14ac:dyDescent="0.25">
      <c r="A57" s="221" t="s">
        <v>349</v>
      </c>
      <c r="B57" s="180">
        <v>0</v>
      </c>
      <c r="C57" s="180">
        <v>0</v>
      </c>
      <c r="D57" s="180">
        <f t="shared" si="8"/>
        <v>0</v>
      </c>
      <c r="E57" s="180">
        <v>0</v>
      </c>
      <c r="F57" s="180">
        <v>0</v>
      </c>
      <c r="G57" s="180">
        <f t="shared" si="13"/>
        <v>0</v>
      </c>
    </row>
    <row r="58" spans="1:7" x14ac:dyDescent="0.25">
      <c r="A58" s="220" t="s">
        <v>350</v>
      </c>
      <c r="B58" s="180">
        <f>SUM(B59:B61)</f>
        <v>6780000</v>
      </c>
      <c r="C58" s="180">
        <f t="shared" ref="C58:G58" si="14">SUM(C59:C61)</f>
        <v>-6780000</v>
      </c>
      <c r="D58" s="180">
        <f t="shared" si="14"/>
        <v>0</v>
      </c>
      <c r="E58" s="180">
        <f t="shared" si="14"/>
        <v>0</v>
      </c>
      <c r="F58" s="180">
        <f t="shared" si="14"/>
        <v>0</v>
      </c>
      <c r="G58" s="180">
        <f t="shared" si="14"/>
        <v>0</v>
      </c>
    </row>
    <row r="59" spans="1:7" x14ac:dyDescent="0.25">
      <c r="A59" s="221" t="s">
        <v>351</v>
      </c>
      <c r="B59" s="181">
        <v>6780000</v>
      </c>
      <c r="C59" s="181">
        <v>-6780000</v>
      </c>
      <c r="D59" s="180">
        <f t="shared" si="8"/>
        <v>0</v>
      </c>
      <c r="E59" s="181">
        <v>0</v>
      </c>
      <c r="F59" s="181">
        <v>0</v>
      </c>
      <c r="G59" s="180">
        <f t="shared" ref="G59:G61" si="15">D59-E59</f>
        <v>0</v>
      </c>
    </row>
    <row r="60" spans="1:7" x14ac:dyDescent="0.25">
      <c r="A60" s="221" t="s">
        <v>352</v>
      </c>
      <c r="B60" s="180">
        <v>0</v>
      </c>
      <c r="C60" s="180">
        <v>0</v>
      </c>
      <c r="D60" s="180">
        <f t="shared" si="8"/>
        <v>0</v>
      </c>
      <c r="E60" s="180">
        <v>0</v>
      </c>
      <c r="F60" s="180">
        <v>0</v>
      </c>
      <c r="G60" s="180">
        <f t="shared" si="15"/>
        <v>0</v>
      </c>
    </row>
    <row r="61" spans="1:7" x14ac:dyDescent="0.25">
      <c r="A61" s="221" t="s">
        <v>353</v>
      </c>
      <c r="B61" s="180">
        <v>0</v>
      </c>
      <c r="C61" s="180">
        <v>0</v>
      </c>
      <c r="D61" s="180">
        <f t="shared" si="8"/>
        <v>0</v>
      </c>
      <c r="E61" s="180">
        <v>0</v>
      </c>
      <c r="F61" s="180">
        <v>0</v>
      </c>
      <c r="G61" s="180">
        <f t="shared" si="15"/>
        <v>0</v>
      </c>
    </row>
    <row r="62" spans="1:7" x14ac:dyDescent="0.25">
      <c r="A62" s="220" t="s">
        <v>354</v>
      </c>
      <c r="B62" s="180">
        <f>SUM(B63:B67,B69:B70)</f>
        <v>0</v>
      </c>
      <c r="C62" s="180">
        <f t="shared" ref="C62:G62" si="16">SUM(C63:C67,C69:C70)</f>
        <v>0</v>
      </c>
      <c r="D62" s="180">
        <f t="shared" si="16"/>
        <v>0</v>
      </c>
      <c r="E62" s="180">
        <f t="shared" si="16"/>
        <v>0</v>
      </c>
      <c r="F62" s="180">
        <f t="shared" si="16"/>
        <v>0</v>
      </c>
      <c r="G62" s="180">
        <f t="shared" si="16"/>
        <v>0</v>
      </c>
    </row>
    <row r="63" spans="1:7" x14ac:dyDescent="0.25">
      <c r="A63" s="221" t="s">
        <v>355</v>
      </c>
      <c r="B63" s="180">
        <v>0</v>
      </c>
      <c r="C63" s="180">
        <v>0</v>
      </c>
      <c r="D63" s="180">
        <f t="shared" si="8"/>
        <v>0</v>
      </c>
      <c r="E63" s="180">
        <v>0</v>
      </c>
      <c r="F63" s="180">
        <v>0</v>
      </c>
      <c r="G63" s="180">
        <f t="shared" ref="G63:G70" si="17">D63-E63</f>
        <v>0</v>
      </c>
    </row>
    <row r="64" spans="1:7" x14ac:dyDescent="0.25">
      <c r="A64" s="221" t="s">
        <v>356</v>
      </c>
      <c r="B64" s="180">
        <v>0</v>
      </c>
      <c r="C64" s="180">
        <v>0</v>
      </c>
      <c r="D64" s="180">
        <f t="shared" si="8"/>
        <v>0</v>
      </c>
      <c r="E64" s="180">
        <v>0</v>
      </c>
      <c r="F64" s="180">
        <v>0</v>
      </c>
      <c r="G64" s="180">
        <f t="shared" si="17"/>
        <v>0</v>
      </c>
    </row>
    <row r="65" spans="1:7" x14ac:dyDescent="0.25">
      <c r="A65" s="221" t="s">
        <v>357</v>
      </c>
      <c r="B65" s="180">
        <v>0</v>
      </c>
      <c r="C65" s="180">
        <v>0</v>
      </c>
      <c r="D65" s="180">
        <f t="shared" si="8"/>
        <v>0</v>
      </c>
      <c r="E65" s="180">
        <v>0</v>
      </c>
      <c r="F65" s="180">
        <v>0</v>
      </c>
      <c r="G65" s="180">
        <f t="shared" si="17"/>
        <v>0</v>
      </c>
    </row>
    <row r="66" spans="1:7" x14ac:dyDescent="0.25">
      <c r="A66" s="221" t="s">
        <v>358</v>
      </c>
      <c r="B66" s="180">
        <v>0</v>
      </c>
      <c r="C66" s="180">
        <v>0</v>
      </c>
      <c r="D66" s="180">
        <f t="shared" si="8"/>
        <v>0</v>
      </c>
      <c r="E66" s="180">
        <v>0</v>
      </c>
      <c r="F66" s="180">
        <v>0</v>
      </c>
      <c r="G66" s="180">
        <f t="shared" si="17"/>
        <v>0</v>
      </c>
    </row>
    <row r="67" spans="1:7" x14ac:dyDescent="0.25">
      <c r="A67" s="221" t="s">
        <v>359</v>
      </c>
      <c r="B67" s="180">
        <v>0</v>
      </c>
      <c r="C67" s="180">
        <v>0</v>
      </c>
      <c r="D67" s="180">
        <f t="shared" si="8"/>
        <v>0</v>
      </c>
      <c r="E67" s="180">
        <v>0</v>
      </c>
      <c r="F67" s="180">
        <v>0</v>
      </c>
      <c r="G67" s="180">
        <f t="shared" si="17"/>
        <v>0</v>
      </c>
    </row>
    <row r="68" spans="1:7" x14ac:dyDescent="0.25">
      <c r="A68" s="221" t="s">
        <v>360</v>
      </c>
      <c r="B68" s="180">
        <v>0</v>
      </c>
      <c r="C68" s="180">
        <v>0</v>
      </c>
      <c r="D68" s="180">
        <f t="shared" si="8"/>
        <v>0</v>
      </c>
      <c r="E68" s="180">
        <v>0</v>
      </c>
      <c r="F68" s="180">
        <v>0</v>
      </c>
      <c r="G68" s="180">
        <f t="shared" si="17"/>
        <v>0</v>
      </c>
    </row>
    <row r="69" spans="1:7" x14ac:dyDescent="0.25">
      <c r="A69" s="221" t="s">
        <v>361</v>
      </c>
      <c r="B69" s="180">
        <v>0</v>
      </c>
      <c r="C69" s="180">
        <v>0</v>
      </c>
      <c r="D69" s="180">
        <f t="shared" si="8"/>
        <v>0</v>
      </c>
      <c r="E69" s="180">
        <v>0</v>
      </c>
      <c r="F69" s="180">
        <v>0</v>
      </c>
      <c r="G69" s="180">
        <f t="shared" si="17"/>
        <v>0</v>
      </c>
    </row>
    <row r="70" spans="1:7" x14ac:dyDescent="0.25">
      <c r="A70" s="221" t="s">
        <v>362</v>
      </c>
      <c r="B70" s="180">
        <v>0</v>
      </c>
      <c r="C70" s="180">
        <v>0</v>
      </c>
      <c r="D70" s="180">
        <f t="shared" si="8"/>
        <v>0</v>
      </c>
      <c r="E70" s="180">
        <v>0</v>
      </c>
      <c r="F70" s="180">
        <v>0</v>
      </c>
      <c r="G70" s="180">
        <f t="shared" si="17"/>
        <v>0</v>
      </c>
    </row>
    <row r="71" spans="1:7" x14ac:dyDescent="0.25">
      <c r="A71" s="220" t="s">
        <v>363</v>
      </c>
      <c r="B71" s="180">
        <f>SUM(B72:B74)</f>
        <v>2972500</v>
      </c>
      <c r="C71" s="180">
        <f t="shared" ref="C71:G71" si="18">SUM(C72:C74)</f>
        <v>-281901.8</v>
      </c>
      <c r="D71" s="180">
        <f t="shared" si="18"/>
        <v>2690598.2</v>
      </c>
      <c r="E71" s="180">
        <f t="shared" si="18"/>
        <v>2449850.5299999998</v>
      </c>
      <c r="F71" s="180">
        <f t="shared" si="18"/>
        <v>2449850.5299999998</v>
      </c>
      <c r="G71" s="180">
        <f t="shared" si="18"/>
        <v>240747.67000000039</v>
      </c>
    </row>
    <row r="72" spans="1:7" x14ac:dyDescent="0.25">
      <c r="A72" s="221" t="s">
        <v>364</v>
      </c>
      <c r="B72" s="180">
        <v>0</v>
      </c>
      <c r="C72" s="180">
        <v>0</v>
      </c>
      <c r="D72" s="180">
        <f t="shared" si="8"/>
        <v>0</v>
      </c>
      <c r="E72" s="180">
        <v>0</v>
      </c>
      <c r="F72" s="180">
        <v>0</v>
      </c>
      <c r="G72" s="180">
        <f t="shared" ref="G72:G74" si="19">D72-E72</f>
        <v>0</v>
      </c>
    </row>
    <row r="73" spans="1:7" x14ac:dyDescent="0.25">
      <c r="A73" s="221" t="s">
        <v>365</v>
      </c>
      <c r="B73" s="180">
        <v>0</v>
      </c>
      <c r="C73" s="180">
        <v>0</v>
      </c>
      <c r="D73" s="180">
        <f t="shared" si="8"/>
        <v>0</v>
      </c>
      <c r="E73" s="180">
        <v>0</v>
      </c>
      <c r="F73" s="180">
        <v>0</v>
      </c>
      <c r="G73" s="180">
        <f t="shared" si="19"/>
        <v>0</v>
      </c>
    </row>
    <row r="74" spans="1:7" x14ac:dyDescent="0.25">
      <c r="A74" s="221" t="s">
        <v>366</v>
      </c>
      <c r="B74" s="181">
        <v>2972500</v>
      </c>
      <c r="C74" s="181">
        <v>-281901.8</v>
      </c>
      <c r="D74" s="180">
        <f t="shared" si="8"/>
        <v>2690598.2</v>
      </c>
      <c r="E74" s="181">
        <v>2449850.5299999998</v>
      </c>
      <c r="F74" s="181">
        <v>2449850.5299999998</v>
      </c>
      <c r="G74" s="180">
        <f t="shared" si="19"/>
        <v>240747.67000000039</v>
      </c>
    </row>
    <row r="75" spans="1:7" x14ac:dyDescent="0.25">
      <c r="A75" s="220" t="s">
        <v>367</v>
      </c>
      <c r="B75" s="180">
        <f>SUM(B76:B82)</f>
        <v>3953000</v>
      </c>
      <c r="C75" s="180">
        <f t="shared" ref="C75:G75" si="20">SUM(C76:C82)</f>
        <v>-864522</v>
      </c>
      <c r="D75" s="180">
        <f t="shared" si="20"/>
        <v>3088478</v>
      </c>
      <c r="E75" s="180">
        <f t="shared" si="20"/>
        <v>3088478</v>
      </c>
      <c r="F75" s="180">
        <f t="shared" si="20"/>
        <v>3088478</v>
      </c>
      <c r="G75" s="180">
        <f t="shared" si="20"/>
        <v>0</v>
      </c>
    </row>
    <row r="76" spans="1:7" x14ac:dyDescent="0.25">
      <c r="A76" s="221" t="s">
        <v>368</v>
      </c>
      <c r="B76" s="181">
        <v>3800000</v>
      </c>
      <c r="C76" s="181">
        <v>-800000</v>
      </c>
      <c r="D76" s="180">
        <f t="shared" si="8"/>
        <v>3000000</v>
      </c>
      <c r="E76" s="181">
        <v>3000000</v>
      </c>
      <c r="F76" s="181">
        <v>3000000</v>
      </c>
      <c r="G76" s="180">
        <f t="shared" ref="G76:G82" si="21">D76-E76</f>
        <v>0</v>
      </c>
    </row>
    <row r="77" spans="1:7" x14ac:dyDescent="0.25">
      <c r="A77" s="221" t="s">
        <v>369</v>
      </c>
      <c r="B77" s="181">
        <v>153000</v>
      </c>
      <c r="C77" s="181">
        <v>-64522</v>
      </c>
      <c r="D77" s="180">
        <f t="shared" si="8"/>
        <v>88478</v>
      </c>
      <c r="E77" s="181">
        <v>88478</v>
      </c>
      <c r="F77" s="181">
        <v>88478</v>
      </c>
      <c r="G77" s="180">
        <f t="shared" si="21"/>
        <v>0</v>
      </c>
    </row>
    <row r="78" spans="1:7" x14ac:dyDescent="0.25">
      <c r="A78" s="221" t="s">
        <v>370</v>
      </c>
      <c r="B78" s="180">
        <v>0</v>
      </c>
      <c r="C78" s="180">
        <v>0</v>
      </c>
      <c r="D78" s="180">
        <f t="shared" si="8"/>
        <v>0</v>
      </c>
      <c r="E78" s="180">
        <v>0</v>
      </c>
      <c r="F78" s="180">
        <v>0</v>
      </c>
      <c r="G78" s="180">
        <f t="shared" si="21"/>
        <v>0</v>
      </c>
    </row>
    <row r="79" spans="1:7" x14ac:dyDescent="0.25">
      <c r="A79" s="221" t="s">
        <v>371</v>
      </c>
      <c r="B79" s="180">
        <v>0</v>
      </c>
      <c r="C79" s="180">
        <v>0</v>
      </c>
      <c r="D79" s="180">
        <f t="shared" si="8"/>
        <v>0</v>
      </c>
      <c r="E79" s="180">
        <v>0</v>
      </c>
      <c r="F79" s="180">
        <v>0</v>
      </c>
      <c r="G79" s="180">
        <f t="shared" si="21"/>
        <v>0</v>
      </c>
    </row>
    <row r="80" spans="1:7" x14ac:dyDescent="0.25">
      <c r="A80" s="221" t="s">
        <v>372</v>
      </c>
      <c r="B80" s="180">
        <v>0</v>
      </c>
      <c r="C80" s="180">
        <v>0</v>
      </c>
      <c r="D80" s="180">
        <f t="shared" si="8"/>
        <v>0</v>
      </c>
      <c r="E80" s="180">
        <v>0</v>
      </c>
      <c r="F80" s="180">
        <v>0</v>
      </c>
      <c r="G80" s="180">
        <f t="shared" si="21"/>
        <v>0</v>
      </c>
    </row>
    <row r="81" spans="1:7" x14ac:dyDescent="0.25">
      <c r="A81" s="221" t="s">
        <v>373</v>
      </c>
      <c r="B81" s="180">
        <v>0</v>
      </c>
      <c r="C81" s="180">
        <v>0</v>
      </c>
      <c r="D81" s="180">
        <f t="shared" si="8"/>
        <v>0</v>
      </c>
      <c r="E81" s="180">
        <v>0</v>
      </c>
      <c r="F81" s="180">
        <v>0</v>
      </c>
      <c r="G81" s="180">
        <f t="shared" si="21"/>
        <v>0</v>
      </c>
    </row>
    <row r="82" spans="1:7" x14ac:dyDescent="0.25">
      <c r="A82" s="221" t="s">
        <v>374</v>
      </c>
      <c r="B82" s="180">
        <v>0</v>
      </c>
      <c r="C82" s="180">
        <v>0</v>
      </c>
      <c r="D82" s="180">
        <f t="shared" si="8"/>
        <v>0</v>
      </c>
      <c r="E82" s="180">
        <v>0</v>
      </c>
      <c r="F82" s="180">
        <v>0</v>
      </c>
      <c r="G82" s="180">
        <f t="shared" si="21"/>
        <v>0</v>
      </c>
    </row>
    <row r="83" spans="1:7" x14ac:dyDescent="0.25">
      <c r="A83" s="222"/>
      <c r="B83" s="182"/>
      <c r="C83" s="182"/>
      <c r="D83" s="182"/>
      <c r="E83" s="182"/>
      <c r="F83" s="182"/>
      <c r="G83" s="182"/>
    </row>
    <row r="84" spans="1:7" x14ac:dyDescent="0.25">
      <c r="A84" s="223" t="s">
        <v>375</v>
      </c>
      <c r="B84" s="179">
        <f>B85+B93+B103+B113+B123+B133+B137+B146+B150</f>
        <v>49400000</v>
      </c>
      <c r="C84" s="179">
        <f t="shared" ref="C84:G84" si="22">C85+C93+C103+C113+C123+C133+C137+C146+C150</f>
        <v>21474078.100000001</v>
      </c>
      <c r="D84" s="179">
        <f t="shared" si="22"/>
        <v>70874078.099999994</v>
      </c>
      <c r="E84" s="179">
        <f t="shared" si="22"/>
        <v>58953263.100000001</v>
      </c>
      <c r="F84" s="179">
        <f t="shared" si="22"/>
        <v>58953263.100000001</v>
      </c>
      <c r="G84" s="179">
        <f t="shared" si="22"/>
        <v>11920814.999999998</v>
      </c>
    </row>
    <row r="85" spans="1:7" x14ac:dyDescent="0.25">
      <c r="A85" s="220" t="s">
        <v>302</v>
      </c>
      <c r="B85" s="180">
        <f>SUM(B86:B92)</f>
        <v>2713000</v>
      </c>
      <c r="C85" s="180">
        <f t="shared" ref="C85:G85" si="23">SUM(C86:C92)</f>
        <v>-320372.55</v>
      </c>
      <c r="D85" s="180">
        <f t="shared" si="23"/>
        <v>2392627.4500000002</v>
      </c>
      <c r="E85" s="180">
        <f t="shared" si="23"/>
        <v>2392622.5499999998</v>
      </c>
      <c r="F85" s="180">
        <f t="shared" si="23"/>
        <v>2392622.5499999998</v>
      </c>
      <c r="G85" s="180">
        <f t="shared" si="23"/>
        <v>4.8999999999068677</v>
      </c>
    </row>
    <row r="86" spans="1:7" x14ac:dyDescent="0.25">
      <c r="A86" s="221" t="s">
        <v>303</v>
      </c>
      <c r="B86" s="180">
        <v>0</v>
      </c>
      <c r="C86" s="180">
        <v>0</v>
      </c>
      <c r="D86" s="180">
        <f t="shared" ref="D86:D92" si="24">B86+C86</f>
        <v>0</v>
      </c>
      <c r="E86" s="180">
        <v>0</v>
      </c>
      <c r="F86" s="180">
        <v>0</v>
      </c>
      <c r="G86" s="180">
        <f t="shared" ref="G86:G92" si="25">D86-E86</f>
        <v>0</v>
      </c>
    </row>
    <row r="87" spans="1:7" x14ac:dyDescent="0.25">
      <c r="A87" s="221" t="s">
        <v>304</v>
      </c>
      <c r="B87" s="181">
        <v>2358000</v>
      </c>
      <c r="C87" s="181">
        <v>-282054.3</v>
      </c>
      <c r="D87" s="180">
        <f t="shared" si="24"/>
        <v>2075945.7</v>
      </c>
      <c r="E87" s="181">
        <v>2075940.8</v>
      </c>
      <c r="F87" s="181">
        <v>2075940.8</v>
      </c>
      <c r="G87" s="180">
        <f t="shared" si="25"/>
        <v>4.8999999999068677</v>
      </c>
    </row>
    <row r="88" spans="1:7" x14ac:dyDescent="0.25">
      <c r="A88" s="221" t="s">
        <v>305</v>
      </c>
      <c r="B88" s="181">
        <v>275000</v>
      </c>
      <c r="C88" s="181">
        <v>-105471</v>
      </c>
      <c r="D88" s="180">
        <f t="shared" si="24"/>
        <v>169529</v>
      </c>
      <c r="E88" s="181">
        <v>169529</v>
      </c>
      <c r="F88" s="181">
        <v>169529</v>
      </c>
      <c r="G88" s="180">
        <f t="shared" si="25"/>
        <v>0</v>
      </c>
    </row>
    <row r="89" spans="1:7" x14ac:dyDescent="0.25">
      <c r="A89" s="221" t="s">
        <v>306</v>
      </c>
      <c r="B89" s="181">
        <v>80000</v>
      </c>
      <c r="C89" s="181">
        <v>67152.75</v>
      </c>
      <c r="D89" s="180">
        <f t="shared" si="24"/>
        <v>147152.75</v>
      </c>
      <c r="E89" s="181">
        <v>147152.75</v>
      </c>
      <c r="F89" s="181">
        <v>147152.75</v>
      </c>
      <c r="G89" s="180">
        <f t="shared" si="25"/>
        <v>0</v>
      </c>
    </row>
    <row r="90" spans="1:7" x14ac:dyDescent="0.25">
      <c r="A90" s="221" t="s">
        <v>307</v>
      </c>
      <c r="B90" s="180">
        <v>0</v>
      </c>
      <c r="C90" s="180">
        <v>0</v>
      </c>
      <c r="D90" s="180">
        <f t="shared" si="24"/>
        <v>0</v>
      </c>
      <c r="E90" s="180">
        <v>0</v>
      </c>
      <c r="F90" s="180">
        <v>0</v>
      </c>
      <c r="G90" s="180">
        <f t="shared" si="25"/>
        <v>0</v>
      </c>
    </row>
    <row r="91" spans="1:7" x14ac:dyDescent="0.25">
      <c r="A91" s="221" t="s">
        <v>308</v>
      </c>
      <c r="B91" s="180">
        <v>0</v>
      </c>
      <c r="C91" s="180">
        <v>0</v>
      </c>
      <c r="D91" s="180">
        <f t="shared" si="24"/>
        <v>0</v>
      </c>
      <c r="E91" s="180">
        <v>0</v>
      </c>
      <c r="F91" s="180">
        <v>0</v>
      </c>
      <c r="G91" s="180">
        <f t="shared" si="25"/>
        <v>0</v>
      </c>
    </row>
    <row r="92" spans="1:7" x14ac:dyDescent="0.25">
      <c r="A92" s="221" t="s">
        <v>309</v>
      </c>
      <c r="B92" s="180">
        <v>0</v>
      </c>
      <c r="C92" s="180">
        <v>0</v>
      </c>
      <c r="D92" s="180">
        <f t="shared" si="24"/>
        <v>0</v>
      </c>
      <c r="E92" s="180">
        <v>0</v>
      </c>
      <c r="F92" s="180">
        <v>0</v>
      </c>
      <c r="G92" s="180">
        <f t="shared" si="25"/>
        <v>0</v>
      </c>
    </row>
    <row r="93" spans="1:7" x14ac:dyDescent="0.25">
      <c r="A93" s="220" t="s">
        <v>310</v>
      </c>
      <c r="B93" s="180">
        <f>SUM(B94:B102)</f>
        <v>5564000</v>
      </c>
      <c r="C93" s="180">
        <f t="shared" ref="C93:G93" si="26">SUM(C94:C102)</f>
        <v>1440861.2699999998</v>
      </c>
      <c r="D93" s="180">
        <f t="shared" si="26"/>
        <v>7004861.2700000005</v>
      </c>
      <c r="E93" s="180">
        <f t="shared" si="26"/>
        <v>7003235.9100000001</v>
      </c>
      <c r="F93" s="180">
        <f t="shared" si="26"/>
        <v>7003235.9100000001</v>
      </c>
      <c r="G93" s="180">
        <f t="shared" si="26"/>
        <v>1625.3600000001024</v>
      </c>
    </row>
    <row r="94" spans="1:7" x14ac:dyDescent="0.25">
      <c r="A94" s="221" t="s">
        <v>311</v>
      </c>
      <c r="B94" s="181">
        <v>167400</v>
      </c>
      <c r="C94" s="181">
        <v>256356.72</v>
      </c>
      <c r="D94" s="180">
        <f t="shared" ref="D94:D102" si="27">B94+C94</f>
        <v>423756.72</v>
      </c>
      <c r="E94" s="181">
        <v>423756.72</v>
      </c>
      <c r="F94" s="181">
        <v>423756.72</v>
      </c>
      <c r="G94" s="180">
        <f t="shared" ref="G94:G102" si="28">D94-E94</f>
        <v>0</v>
      </c>
    </row>
    <row r="95" spans="1:7" x14ac:dyDescent="0.25">
      <c r="A95" s="221" t="s">
        <v>312</v>
      </c>
      <c r="B95" s="181">
        <v>779000</v>
      </c>
      <c r="C95" s="181">
        <v>563390.44999999995</v>
      </c>
      <c r="D95" s="180">
        <f t="shared" si="27"/>
        <v>1342390.45</v>
      </c>
      <c r="E95" s="181">
        <v>1342390.45</v>
      </c>
      <c r="F95" s="181">
        <v>1342390.45</v>
      </c>
      <c r="G95" s="180">
        <f t="shared" si="28"/>
        <v>0</v>
      </c>
    </row>
    <row r="96" spans="1:7" x14ac:dyDescent="0.25">
      <c r="A96" s="221" t="s">
        <v>313</v>
      </c>
      <c r="B96" s="181">
        <v>171000</v>
      </c>
      <c r="C96" s="181">
        <v>42340.86</v>
      </c>
      <c r="D96" s="180">
        <f t="shared" si="27"/>
        <v>213340.86</v>
      </c>
      <c r="E96" s="181">
        <v>213340.86</v>
      </c>
      <c r="F96" s="181">
        <v>213340.86</v>
      </c>
      <c r="G96" s="180">
        <f t="shared" si="28"/>
        <v>0</v>
      </c>
    </row>
    <row r="97" spans="1:7" x14ac:dyDescent="0.25">
      <c r="A97" s="221" t="s">
        <v>314</v>
      </c>
      <c r="B97" s="181">
        <v>1413500</v>
      </c>
      <c r="C97" s="181">
        <v>247212.84</v>
      </c>
      <c r="D97" s="180">
        <f t="shared" si="27"/>
        <v>1660712.84</v>
      </c>
      <c r="E97" s="181">
        <v>1659087.48</v>
      </c>
      <c r="F97" s="181">
        <v>1659087.48</v>
      </c>
      <c r="G97" s="180">
        <f t="shared" si="28"/>
        <v>1625.3600000001024</v>
      </c>
    </row>
    <row r="98" spans="1:7" x14ac:dyDescent="0.25">
      <c r="A98" s="224" t="s">
        <v>315</v>
      </c>
      <c r="B98" s="181">
        <v>66700</v>
      </c>
      <c r="C98" s="181">
        <v>-66700</v>
      </c>
      <c r="D98" s="180">
        <f t="shared" si="27"/>
        <v>0</v>
      </c>
      <c r="E98" s="181">
        <v>0</v>
      </c>
      <c r="F98" s="181">
        <v>0</v>
      </c>
      <c r="G98" s="180">
        <f t="shared" si="28"/>
        <v>0</v>
      </c>
    </row>
    <row r="99" spans="1:7" x14ac:dyDescent="0.25">
      <c r="A99" s="221" t="s">
        <v>316</v>
      </c>
      <c r="B99" s="181">
        <v>2940000</v>
      </c>
      <c r="C99" s="181">
        <v>321297.24</v>
      </c>
      <c r="D99" s="180">
        <f t="shared" si="27"/>
        <v>3261297.24</v>
      </c>
      <c r="E99" s="181">
        <v>3261297.24</v>
      </c>
      <c r="F99" s="181">
        <v>3261297.24</v>
      </c>
      <c r="G99" s="180">
        <f t="shared" si="28"/>
        <v>0</v>
      </c>
    </row>
    <row r="100" spans="1:7" x14ac:dyDescent="0.25">
      <c r="A100" s="221" t="s">
        <v>317</v>
      </c>
      <c r="B100" s="181">
        <v>25400</v>
      </c>
      <c r="C100" s="181">
        <v>65053.16</v>
      </c>
      <c r="D100" s="180">
        <f t="shared" si="27"/>
        <v>90453.16</v>
      </c>
      <c r="E100" s="181">
        <v>90453.16</v>
      </c>
      <c r="F100" s="181">
        <v>90453.16</v>
      </c>
      <c r="G100" s="180">
        <f t="shared" si="28"/>
        <v>0</v>
      </c>
    </row>
    <row r="101" spans="1:7" x14ac:dyDescent="0.25">
      <c r="A101" s="221" t="s">
        <v>318</v>
      </c>
      <c r="B101" s="180">
        <v>0</v>
      </c>
      <c r="C101" s="180">
        <v>0</v>
      </c>
      <c r="D101" s="180">
        <f t="shared" si="27"/>
        <v>0</v>
      </c>
      <c r="E101" s="180">
        <v>0</v>
      </c>
      <c r="F101" s="180">
        <v>0</v>
      </c>
      <c r="G101" s="180">
        <f t="shared" si="28"/>
        <v>0</v>
      </c>
    </row>
    <row r="102" spans="1:7" x14ac:dyDescent="0.25">
      <c r="A102" s="221" t="s">
        <v>319</v>
      </c>
      <c r="B102" s="181">
        <v>1000</v>
      </c>
      <c r="C102" s="181">
        <v>11910</v>
      </c>
      <c r="D102" s="180">
        <f t="shared" si="27"/>
        <v>12910</v>
      </c>
      <c r="E102" s="181">
        <v>12910</v>
      </c>
      <c r="F102" s="181">
        <v>12910</v>
      </c>
      <c r="G102" s="180">
        <f t="shared" si="28"/>
        <v>0</v>
      </c>
    </row>
    <row r="103" spans="1:7" x14ac:dyDescent="0.25">
      <c r="A103" s="220" t="s">
        <v>320</v>
      </c>
      <c r="B103" s="180">
        <f>SUM(B104:B112)</f>
        <v>11823200</v>
      </c>
      <c r="C103" s="180">
        <f t="shared" ref="C103:G103" si="29">SUM(C104:C112)</f>
        <v>4127990.4</v>
      </c>
      <c r="D103" s="180">
        <f t="shared" si="29"/>
        <v>15951190.399999999</v>
      </c>
      <c r="E103" s="180">
        <f t="shared" si="29"/>
        <v>15934607.84</v>
      </c>
      <c r="F103" s="180">
        <f t="shared" si="29"/>
        <v>15934607.84</v>
      </c>
      <c r="G103" s="180">
        <f t="shared" si="29"/>
        <v>16582.559999999939</v>
      </c>
    </row>
    <row r="104" spans="1:7" x14ac:dyDescent="0.25">
      <c r="A104" s="221" t="s">
        <v>321</v>
      </c>
      <c r="B104" s="181">
        <v>5726500</v>
      </c>
      <c r="C104" s="181">
        <v>1215876.21</v>
      </c>
      <c r="D104" s="180">
        <f t="shared" ref="D104:D112" si="30">B104+C104</f>
        <v>6942376.21</v>
      </c>
      <c r="E104" s="181">
        <v>6942376.21</v>
      </c>
      <c r="F104" s="181">
        <v>6942376.21</v>
      </c>
      <c r="G104" s="180">
        <f t="shared" ref="G104:G112" si="31">D104-E104</f>
        <v>0</v>
      </c>
    </row>
    <row r="105" spans="1:7" x14ac:dyDescent="0.25">
      <c r="A105" s="221" t="s">
        <v>322</v>
      </c>
      <c r="B105" s="181">
        <v>88000</v>
      </c>
      <c r="C105" s="181">
        <v>110491.71</v>
      </c>
      <c r="D105" s="180">
        <f t="shared" si="30"/>
        <v>198491.71000000002</v>
      </c>
      <c r="E105" s="181">
        <v>197528.32000000001</v>
      </c>
      <c r="F105" s="181">
        <v>197528.32000000001</v>
      </c>
      <c r="G105" s="180">
        <f t="shared" si="31"/>
        <v>963.39000000001397</v>
      </c>
    </row>
    <row r="106" spans="1:7" x14ac:dyDescent="0.25">
      <c r="A106" s="221" t="s">
        <v>323</v>
      </c>
      <c r="B106" s="181">
        <v>3786908.34</v>
      </c>
      <c r="C106" s="181">
        <v>-3577460.26</v>
      </c>
      <c r="D106" s="180">
        <f t="shared" si="30"/>
        <v>209448.08000000007</v>
      </c>
      <c r="E106" s="181">
        <v>209448.08</v>
      </c>
      <c r="F106" s="181">
        <v>209448.08</v>
      </c>
      <c r="G106" s="180">
        <f t="shared" si="31"/>
        <v>0</v>
      </c>
    </row>
    <row r="107" spans="1:7" x14ac:dyDescent="0.25">
      <c r="A107" s="221" t="s">
        <v>324</v>
      </c>
      <c r="B107" s="181">
        <v>0</v>
      </c>
      <c r="C107" s="181">
        <v>706090.63</v>
      </c>
      <c r="D107" s="180">
        <f t="shared" si="30"/>
        <v>706090.63</v>
      </c>
      <c r="E107" s="181">
        <v>706090.63</v>
      </c>
      <c r="F107" s="181">
        <v>706090.63</v>
      </c>
      <c r="G107" s="180">
        <f t="shared" si="31"/>
        <v>0</v>
      </c>
    </row>
    <row r="108" spans="1:7" x14ac:dyDescent="0.25">
      <c r="A108" s="221" t="s">
        <v>325</v>
      </c>
      <c r="B108" s="181">
        <v>1556000</v>
      </c>
      <c r="C108" s="181">
        <v>1868037.93</v>
      </c>
      <c r="D108" s="180">
        <f t="shared" si="30"/>
        <v>3424037.9299999997</v>
      </c>
      <c r="E108" s="181">
        <v>3408418.76</v>
      </c>
      <c r="F108" s="181">
        <v>3408418.76</v>
      </c>
      <c r="G108" s="180">
        <f t="shared" si="31"/>
        <v>15619.169999999925</v>
      </c>
    </row>
    <row r="109" spans="1:7" x14ac:dyDescent="0.25">
      <c r="A109" s="221" t="s">
        <v>326</v>
      </c>
      <c r="B109" s="180">
        <v>0</v>
      </c>
      <c r="C109" s="180">
        <v>0</v>
      </c>
      <c r="D109" s="180">
        <f t="shared" si="30"/>
        <v>0</v>
      </c>
      <c r="E109" s="180">
        <v>0</v>
      </c>
      <c r="F109" s="180">
        <v>0</v>
      </c>
      <c r="G109" s="180">
        <f t="shared" si="31"/>
        <v>0</v>
      </c>
    </row>
    <row r="110" spans="1:7" x14ac:dyDescent="0.25">
      <c r="A110" s="221" t="s">
        <v>327</v>
      </c>
      <c r="B110" s="181">
        <v>16700</v>
      </c>
      <c r="C110" s="181">
        <v>69080.639999999999</v>
      </c>
      <c r="D110" s="180">
        <f t="shared" si="30"/>
        <v>85780.64</v>
      </c>
      <c r="E110" s="181">
        <v>85780.64</v>
      </c>
      <c r="F110" s="181">
        <v>85780.64</v>
      </c>
      <c r="G110" s="180">
        <f t="shared" si="31"/>
        <v>0</v>
      </c>
    </row>
    <row r="111" spans="1:7" x14ac:dyDescent="0.25">
      <c r="A111" s="221" t="s">
        <v>328</v>
      </c>
      <c r="B111" s="181">
        <v>0</v>
      </c>
      <c r="C111" s="181">
        <v>4180255.36</v>
      </c>
      <c r="D111" s="180">
        <f t="shared" si="30"/>
        <v>4180255.36</v>
      </c>
      <c r="E111" s="181">
        <v>4180255.36</v>
      </c>
      <c r="F111" s="181">
        <v>4180255.36</v>
      </c>
      <c r="G111" s="180">
        <f t="shared" si="31"/>
        <v>0</v>
      </c>
    </row>
    <row r="112" spans="1:7" x14ac:dyDescent="0.25">
      <c r="A112" s="221" t="s">
        <v>329</v>
      </c>
      <c r="B112" s="181">
        <v>649091.66</v>
      </c>
      <c r="C112" s="181">
        <v>-444381.82</v>
      </c>
      <c r="D112" s="180">
        <f t="shared" si="30"/>
        <v>204709.84000000003</v>
      </c>
      <c r="E112" s="181">
        <v>204709.84</v>
      </c>
      <c r="F112" s="181">
        <v>204709.84</v>
      </c>
      <c r="G112" s="180">
        <f t="shared" si="31"/>
        <v>0</v>
      </c>
    </row>
    <row r="113" spans="1:7" x14ac:dyDescent="0.25">
      <c r="A113" s="220" t="s">
        <v>330</v>
      </c>
      <c r="B113" s="180">
        <f>SUM(B114:B122)</f>
        <v>20000000</v>
      </c>
      <c r="C113" s="180">
        <f t="shared" ref="C113:G113" si="32">SUM(C114:C122)</f>
        <v>-8227648.9900000002</v>
      </c>
      <c r="D113" s="180">
        <f t="shared" si="32"/>
        <v>11772351.01</v>
      </c>
      <c r="E113" s="180">
        <f t="shared" si="32"/>
        <v>6744651.6600000001</v>
      </c>
      <c r="F113" s="180">
        <f t="shared" si="32"/>
        <v>6744651.6600000001</v>
      </c>
      <c r="G113" s="180">
        <f t="shared" si="32"/>
        <v>5027699.3499999996</v>
      </c>
    </row>
    <row r="114" spans="1:7" x14ac:dyDescent="0.25">
      <c r="A114" s="221" t="s">
        <v>331</v>
      </c>
      <c r="B114" s="180">
        <v>0</v>
      </c>
      <c r="C114" s="180">
        <v>0</v>
      </c>
      <c r="D114" s="180">
        <f t="shared" ref="D114:D122" si="33">B114+C114</f>
        <v>0</v>
      </c>
      <c r="E114" s="180">
        <v>0</v>
      </c>
      <c r="F114" s="180">
        <v>0</v>
      </c>
      <c r="G114" s="180">
        <f t="shared" ref="G114:G122" si="34">D114-E114</f>
        <v>0</v>
      </c>
    </row>
    <row r="115" spans="1:7" x14ac:dyDescent="0.25">
      <c r="A115" s="221" t="s">
        <v>332</v>
      </c>
      <c r="B115" s="180">
        <v>0</v>
      </c>
      <c r="C115" s="180">
        <v>0</v>
      </c>
      <c r="D115" s="180">
        <f t="shared" si="33"/>
        <v>0</v>
      </c>
      <c r="E115" s="180">
        <v>0</v>
      </c>
      <c r="F115" s="180">
        <v>0</v>
      </c>
      <c r="G115" s="180">
        <f t="shared" si="34"/>
        <v>0</v>
      </c>
    </row>
    <row r="116" spans="1:7" x14ac:dyDescent="0.25">
      <c r="A116" s="221" t="s">
        <v>333</v>
      </c>
      <c r="B116" s="180">
        <v>0</v>
      </c>
      <c r="C116" s="180">
        <v>0</v>
      </c>
      <c r="D116" s="180">
        <f t="shared" si="33"/>
        <v>0</v>
      </c>
      <c r="E116" s="180">
        <v>0</v>
      </c>
      <c r="F116" s="180">
        <v>0</v>
      </c>
      <c r="G116" s="180">
        <f t="shared" si="34"/>
        <v>0</v>
      </c>
    </row>
    <row r="117" spans="1:7" x14ac:dyDescent="0.25">
      <c r="A117" s="221" t="s">
        <v>334</v>
      </c>
      <c r="B117" s="181">
        <v>20000000</v>
      </c>
      <c r="C117" s="181">
        <v>-8227648.9900000002</v>
      </c>
      <c r="D117" s="180">
        <f t="shared" si="33"/>
        <v>11772351.01</v>
      </c>
      <c r="E117" s="181">
        <v>6744651.6600000001</v>
      </c>
      <c r="F117" s="181">
        <v>6744651.6600000001</v>
      </c>
      <c r="G117" s="180">
        <f t="shared" si="34"/>
        <v>5027699.3499999996</v>
      </c>
    </row>
    <row r="118" spans="1:7" x14ac:dyDescent="0.25">
      <c r="A118" s="221" t="s">
        <v>335</v>
      </c>
      <c r="B118" s="180">
        <v>0</v>
      </c>
      <c r="C118" s="180">
        <v>0</v>
      </c>
      <c r="D118" s="180">
        <f t="shared" si="33"/>
        <v>0</v>
      </c>
      <c r="E118" s="180">
        <v>0</v>
      </c>
      <c r="F118" s="180">
        <v>0</v>
      </c>
      <c r="G118" s="180">
        <f t="shared" si="34"/>
        <v>0</v>
      </c>
    </row>
    <row r="119" spans="1:7" x14ac:dyDescent="0.25">
      <c r="A119" s="221" t="s">
        <v>336</v>
      </c>
      <c r="B119" s="180">
        <v>0</v>
      </c>
      <c r="C119" s="180">
        <v>0</v>
      </c>
      <c r="D119" s="180">
        <f t="shared" si="33"/>
        <v>0</v>
      </c>
      <c r="E119" s="180">
        <v>0</v>
      </c>
      <c r="F119" s="180">
        <v>0</v>
      </c>
      <c r="G119" s="180">
        <f t="shared" si="34"/>
        <v>0</v>
      </c>
    </row>
    <row r="120" spans="1:7" x14ac:dyDescent="0.25">
      <c r="A120" s="221" t="s">
        <v>337</v>
      </c>
      <c r="B120" s="180">
        <v>0</v>
      </c>
      <c r="C120" s="180">
        <v>0</v>
      </c>
      <c r="D120" s="180">
        <f t="shared" si="33"/>
        <v>0</v>
      </c>
      <c r="E120" s="180">
        <v>0</v>
      </c>
      <c r="F120" s="180">
        <v>0</v>
      </c>
      <c r="G120" s="180">
        <f t="shared" si="34"/>
        <v>0</v>
      </c>
    </row>
    <row r="121" spans="1:7" x14ac:dyDescent="0.25">
      <c r="A121" s="221" t="s">
        <v>338</v>
      </c>
      <c r="B121" s="180">
        <v>0</v>
      </c>
      <c r="C121" s="180">
        <v>0</v>
      </c>
      <c r="D121" s="180">
        <f t="shared" si="33"/>
        <v>0</v>
      </c>
      <c r="E121" s="180">
        <v>0</v>
      </c>
      <c r="F121" s="180">
        <v>0</v>
      </c>
      <c r="G121" s="180">
        <f t="shared" si="34"/>
        <v>0</v>
      </c>
    </row>
    <row r="122" spans="1:7" x14ac:dyDescent="0.25">
      <c r="A122" s="221" t="s">
        <v>339</v>
      </c>
      <c r="B122" s="180">
        <v>0</v>
      </c>
      <c r="C122" s="180">
        <v>0</v>
      </c>
      <c r="D122" s="180">
        <f t="shared" si="33"/>
        <v>0</v>
      </c>
      <c r="E122" s="180">
        <v>0</v>
      </c>
      <c r="F122" s="180">
        <v>0</v>
      </c>
      <c r="G122" s="180">
        <f t="shared" si="34"/>
        <v>0</v>
      </c>
    </row>
    <row r="123" spans="1:7" x14ac:dyDescent="0.25">
      <c r="A123" s="220" t="s">
        <v>340</v>
      </c>
      <c r="B123" s="180">
        <f>SUM(B124:B132)</f>
        <v>4400</v>
      </c>
      <c r="C123" s="180">
        <f t="shared" ref="C123:G123" si="35">SUM(C124:C132)</f>
        <v>1181691.8900000001</v>
      </c>
      <c r="D123" s="180">
        <f t="shared" si="35"/>
        <v>1186091.8900000001</v>
      </c>
      <c r="E123" s="180">
        <f t="shared" si="35"/>
        <v>486091.89</v>
      </c>
      <c r="F123" s="180">
        <f t="shared" si="35"/>
        <v>486091.89</v>
      </c>
      <c r="G123" s="180">
        <f t="shared" si="35"/>
        <v>700000</v>
      </c>
    </row>
    <row r="124" spans="1:7" x14ac:dyDescent="0.25">
      <c r="A124" s="221" t="s">
        <v>341</v>
      </c>
      <c r="B124" s="181">
        <v>0</v>
      </c>
      <c r="C124" s="181">
        <v>161385.42000000001</v>
      </c>
      <c r="D124" s="180">
        <f t="shared" ref="D124:D132" si="36">B124+C124</f>
        <v>161385.42000000001</v>
      </c>
      <c r="E124" s="181">
        <v>161385.42000000001</v>
      </c>
      <c r="F124" s="181">
        <v>161385.42000000001</v>
      </c>
      <c r="G124" s="180">
        <f t="shared" ref="G124:G132" si="37">D124-E124</f>
        <v>0</v>
      </c>
    </row>
    <row r="125" spans="1:7" x14ac:dyDescent="0.25">
      <c r="A125" s="221" t="s">
        <v>342</v>
      </c>
      <c r="B125" s="180">
        <v>0</v>
      </c>
      <c r="C125" s="180">
        <v>0</v>
      </c>
      <c r="D125" s="180">
        <f t="shared" si="36"/>
        <v>0</v>
      </c>
      <c r="E125" s="180">
        <v>0</v>
      </c>
      <c r="F125" s="180">
        <v>0</v>
      </c>
      <c r="G125" s="180">
        <f t="shared" si="37"/>
        <v>0</v>
      </c>
    </row>
    <row r="126" spans="1:7" x14ac:dyDescent="0.25">
      <c r="A126" s="221" t="s">
        <v>343</v>
      </c>
      <c r="B126" s="181">
        <v>4400</v>
      </c>
      <c r="C126" s="181">
        <v>-4400</v>
      </c>
      <c r="D126" s="180">
        <f t="shared" si="36"/>
        <v>0</v>
      </c>
      <c r="E126" s="181">
        <v>0</v>
      </c>
      <c r="F126" s="181">
        <v>0</v>
      </c>
      <c r="G126" s="180">
        <f t="shared" si="37"/>
        <v>0</v>
      </c>
    </row>
    <row r="127" spans="1:7" x14ac:dyDescent="0.25">
      <c r="A127" s="221" t="s">
        <v>344</v>
      </c>
      <c r="B127" s="180">
        <v>0</v>
      </c>
      <c r="C127" s="180">
        <v>0</v>
      </c>
      <c r="D127" s="180">
        <f t="shared" si="36"/>
        <v>0</v>
      </c>
      <c r="E127" s="180">
        <v>0</v>
      </c>
      <c r="F127" s="180">
        <v>0</v>
      </c>
      <c r="G127" s="180">
        <f t="shared" si="37"/>
        <v>0</v>
      </c>
    </row>
    <row r="128" spans="1:7" x14ac:dyDescent="0.25">
      <c r="A128" s="221" t="s">
        <v>345</v>
      </c>
      <c r="B128" s="181">
        <v>0</v>
      </c>
      <c r="C128" s="181">
        <v>250000</v>
      </c>
      <c r="D128" s="180">
        <f t="shared" si="36"/>
        <v>250000</v>
      </c>
      <c r="E128" s="181">
        <v>250000</v>
      </c>
      <c r="F128" s="181">
        <v>250000</v>
      </c>
      <c r="G128" s="180">
        <f t="shared" si="37"/>
        <v>0</v>
      </c>
    </row>
    <row r="129" spans="1:7" x14ac:dyDescent="0.25">
      <c r="A129" s="221" t="s">
        <v>346</v>
      </c>
      <c r="B129" s="181">
        <v>0</v>
      </c>
      <c r="C129" s="181">
        <v>774706.47</v>
      </c>
      <c r="D129" s="180">
        <f t="shared" si="36"/>
        <v>774706.47</v>
      </c>
      <c r="E129" s="181">
        <v>74706.47</v>
      </c>
      <c r="F129" s="181">
        <v>74706.47</v>
      </c>
      <c r="G129" s="180">
        <f t="shared" si="37"/>
        <v>700000</v>
      </c>
    </row>
    <row r="130" spans="1:7" x14ac:dyDescent="0.25">
      <c r="A130" s="221" t="s">
        <v>347</v>
      </c>
      <c r="B130" s="180">
        <v>0</v>
      </c>
      <c r="C130" s="180">
        <v>0</v>
      </c>
      <c r="D130" s="180">
        <f t="shared" si="36"/>
        <v>0</v>
      </c>
      <c r="E130" s="180">
        <v>0</v>
      </c>
      <c r="F130" s="180">
        <v>0</v>
      </c>
      <c r="G130" s="180">
        <f t="shared" si="37"/>
        <v>0</v>
      </c>
    </row>
    <row r="131" spans="1:7" x14ac:dyDescent="0.25">
      <c r="A131" s="221" t="s">
        <v>348</v>
      </c>
      <c r="B131" s="180">
        <v>0</v>
      </c>
      <c r="C131" s="180">
        <v>0</v>
      </c>
      <c r="D131" s="180">
        <f t="shared" si="36"/>
        <v>0</v>
      </c>
      <c r="E131" s="180">
        <v>0</v>
      </c>
      <c r="F131" s="180">
        <v>0</v>
      </c>
      <c r="G131" s="180">
        <f t="shared" si="37"/>
        <v>0</v>
      </c>
    </row>
    <row r="132" spans="1:7" x14ac:dyDescent="0.25">
      <c r="A132" s="221" t="s">
        <v>349</v>
      </c>
      <c r="B132" s="180">
        <v>0</v>
      </c>
      <c r="C132" s="180">
        <v>0</v>
      </c>
      <c r="D132" s="180">
        <f t="shared" si="36"/>
        <v>0</v>
      </c>
      <c r="E132" s="180">
        <v>0</v>
      </c>
      <c r="F132" s="180">
        <v>0</v>
      </c>
      <c r="G132" s="180">
        <f t="shared" si="37"/>
        <v>0</v>
      </c>
    </row>
    <row r="133" spans="1:7" x14ac:dyDescent="0.25">
      <c r="A133" s="220" t="s">
        <v>350</v>
      </c>
      <c r="B133" s="180">
        <f>SUM(B134:B136)</f>
        <v>4000000</v>
      </c>
      <c r="C133" s="180">
        <f t="shared" ref="C133:G133" si="38">SUM(C134:C136)</f>
        <v>26593528.75</v>
      </c>
      <c r="D133" s="180">
        <f t="shared" si="38"/>
        <v>30593528.75</v>
      </c>
      <c r="E133" s="180">
        <f t="shared" si="38"/>
        <v>24418625.920000002</v>
      </c>
      <c r="F133" s="180">
        <f t="shared" si="38"/>
        <v>24418625.920000002</v>
      </c>
      <c r="G133" s="180">
        <f t="shared" si="38"/>
        <v>6174902.8299999982</v>
      </c>
    </row>
    <row r="134" spans="1:7" x14ac:dyDescent="0.25">
      <c r="A134" s="221" t="s">
        <v>351</v>
      </c>
      <c r="B134" s="181">
        <v>4000000</v>
      </c>
      <c r="C134" s="181">
        <v>26593528.75</v>
      </c>
      <c r="D134" s="180">
        <f t="shared" ref="D134:D157" si="39">B134+C134</f>
        <v>30593528.75</v>
      </c>
      <c r="E134" s="181">
        <v>24418625.920000002</v>
      </c>
      <c r="F134" s="181">
        <v>24418625.920000002</v>
      </c>
      <c r="G134" s="180">
        <f t="shared" ref="G134:G136" si="40">D134-E134</f>
        <v>6174902.8299999982</v>
      </c>
    </row>
    <row r="135" spans="1:7" x14ac:dyDescent="0.25">
      <c r="A135" s="221" t="s">
        <v>352</v>
      </c>
      <c r="B135" s="180">
        <v>0</v>
      </c>
      <c r="C135" s="180">
        <v>0</v>
      </c>
      <c r="D135" s="180">
        <f t="shared" si="39"/>
        <v>0</v>
      </c>
      <c r="E135" s="180">
        <v>0</v>
      </c>
      <c r="F135" s="180">
        <v>0</v>
      </c>
      <c r="G135" s="180">
        <f t="shared" si="40"/>
        <v>0</v>
      </c>
    </row>
    <row r="136" spans="1:7" x14ac:dyDescent="0.25">
      <c r="A136" s="221" t="s">
        <v>353</v>
      </c>
      <c r="B136" s="180">
        <v>0</v>
      </c>
      <c r="C136" s="180">
        <v>0</v>
      </c>
      <c r="D136" s="180">
        <f t="shared" si="39"/>
        <v>0</v>
      </c>
      <c r="E136" s="180">
        <v>0</v>
      </c>
      <c r="F136" s="180">
        <v>0</v>
      </c>
      <c r="G136" s="180">
        <f t="shared" si="40"/>
        <v>0</v>
      </c>
    </row>
    <row r="137" spans="1:7" x14ac:dyDescent="0.25">
      <c r="A137" s="220" t="s">
        <v>354</v>
      </c>
      <c r="B137" s="180">
        <f>SUM(B138:B142,B144:B145)</f>
        <v>0</v>
      </c>
      <c r="C137" s="180">
        <f t="shared" ref="C137:G137" si="41">SUM(C138:C142,C144:C145)</f>
        <v>0</v>
      </c>
      <c r="D137" s="180">
        <f t="shared" si="41"/>
        <v>0</v>
      </c>
      <c r="E137" s="180">
        <f t="shared" si="41"/>
        <v>0</v>
      </c>
      <c r="F137" s="180">
        <f t="shared" si="41"/>
        <v>0</v>
      </c>
      <c r="G137" s="180">
        <f t="shared" si="41"/>
        <v>0</v>
      </c>
    </row>
    <row r="138" spans="1:7" x14ac:dyDescent="0.25">
      <c r="A138" s="221" t="s">
        <v>355</v>
      </c>
      <c r="B138" s="180">
        <v>0</v>
      </c>
      <c r="C138" s="180">
        <v>0</v>
      </c>
      <c r="D138" s="180">
        <f t="shared" si="39"/>
        <v>0</v>
      </c>
      <c r="E138" s="180">
        <v>0</v>
      </c>
      <c r="F138" s="180">
        <v>0</v>
      </c>
      <c r="G138" s="180">
        <f t="shared" ref="G138:G145" si="42">D138-E138</f>
        <v>0</v>
      </c>
    </row>
    <row r="139" spans="1:7" x14ac:dyDescent="0.25">
      <c r="A139" s="221" t="s">
        <v>356</v>
      </c>
      <c r="B139" s="180">
        <v>0</v>
      </c>
      <c r="C139" s="180">
        <v>0</v>
      </c>
      <c r="D139" s="180">
        <f t="shared" si="39"/>
        <v>0</v>
      </c>
      <c r="E139" s="180">
        <v>0</v>
      </c>
      <c r="F139" s="180">
        <v>0</v>
      </c>
      <c r="G139" s="180">
        <f t="shared" si="42"/>
        <v>0</v>
      </c>
    </row>
    <row r="140" spans="1:7" x14ac:dyDescent="0.25">
      <c r="A140" s="221" t="s">
        <v>357</v>
      </c>
      <c r="B140" s="180">
        <v>0</v>
      </c>
      <c r="C140" s="180">
        <v>0</v>
      </c>
      <c r="D140" s="180">
        <f t="shared" si="39"/>
        <v>0</v>
      </c>
      <c r="E140" s="180">
        <v>0</v>
      </c>
      <c r="F140" s="180">
        <v>0</v>
      </c>
      <c r="G140" s="180">
        <f t="shared" si="42"/>
        <v>0</v>
      </c>
    </row>
    <row r="141" spans="1:7" x14ac:dyDescent="0.25">
      <c r="A141" s="221" t="s">
        <v>358</v>
      </c>
      <c r="B141" s="180">
        <v>0</v>
      </c>
      <c r="C141" s="180">
        <v>0</v>
      </c>
      <c r="D141" s="180">
        <f t="shared" si="39"/>
        <v>0</v>
      </c>
      <c r="E141" s="180">
        <v>0</v>
      </c>
      <c r="F141" s="180">
        <v>0</v>
      </c>
      <c r="G141" s="180">
        <f t="shared" si="42"/>
        <v>0</v>
      </c>
    </row>
    <row r="142" spans="1:7" x14ac:dyDescent="0.25">
      <c r="A142" s="221" t="s">
        <v>359</v>
      </c>
      <c r="B142" s="180">
        <v>0</v>
      </c>
      <c r="C142" s="180">
        <v>0</v>
      </c>
      <c r="D142" s="180">
        <f t="shared" si="39"/>
        <v>0</v>
      </c>
      <c r="E142" s="180">
        <v>0</v>
      </c>
      <c r="F142" s="180">
        <v>0</v>
      </c>
      <c r="G142" s="180">
        <f t="shared" si="42"/>
        <v>0</v>
      </c>
    </row>
    <row r="143" spans="1:7" x14ac:dyDescent="0.25">
      <c r="A143" s="221" t="s">
        <v>360</v>
      </c>
      <c r="B143" s="180">
        <v>0</v>
      </c>
      <c r="C143" s="180">
        <v>0</v>
      </c>
      <c r="D143" s="180">
        <f t="shared" si="39"/>
        <v>0</v>
      </c>
      <c r="E143" s="180">
        <v>0</v>
      </c>
      <c r="F143" s="180">
        <v>0</v>
      </c>
      <c r="G143" s="180">
        <f t="shared" si="42"/>
        <v>0</v>
      </c>
    </row>
    <row r="144" spans="1:7" x14ac:dyDescent="0.25">
      <c r="A144" s="221" t="s">
        <v>361</v>
      </c>
      <c r="B144" s="180">
        <v>0</v>
      </c>
      <c r="C144" s="180">
        <v>0</v>
      </c>
      <c r="D144" s="180">
        <f t="shared" si="39"/>
        <v>0</v>
      </c>
      <c r="E144" s="180">
        <v>0</v>
      </c>
      <c r="F144" s="180">
        <v>0</v>
      </c>
      <c r="G144" s="180">
        <f t="shared" si="42"/>
        <v>0</v>
      </c>
    </row>
    <row r="145" spans="1:7" x14ac:dyDescent="0.25">
      <c r="A145" s="221" t="s">
        <v>362</v>
      </c>
      <c r="B145" s="180">
        <v>0</v>
      </c>
      <c r="C145" s="180">
        <v>0</v>
      </c>
      <c r="D145" s="180">
        <f t="shared" si="39"/>
        <v>0</v>
      </c>
      <c r="E145" s="180">
        <v>0</v>
      </c>
      <c r="F145" s="180">
        <v>0</v>
      </c>
      <c r="G145" s="180">
        <f t="shared" si="42"/>
        <v>0</v>
      </c>
    </row>
    <row r="146" spans="1:7" x14ac:dyDescent="0.25">
      <c r="A146" s="220" t="s">
        <v>363</v>
      </c>
      <c r="B146" s="180">
        <f>SUM(B147:B149)</f>
        <v>5295400</v>
      </c>
      <c r="C146" s="180">
        <f t="shared" ref="C146:G146" si="43">SUM(C147:C149)</f>
        <v>-3321972.67</v>
      </c>
      <c r="D146" s="180">
        <f t="shared" si="43"/>
        <v>1973427.33</v>
      </c>
      <c r="E146" s="180">
        <f t="shared" si="43"/>
        <v>1973427.33</v>
      </c>
      <c r="F146" s="180">
        <f t="shared" si="43"/>
        <v>1973427.33</v>
      </c>
      <c r="G146" s="180">
        <f t="shared" si="43"/>
        <v>0</v>
      </c>
    </row>
    <row r="147" spans="1:7" x14ac:dyDescent="0.25">
      <c r="A147" s="221" t="s">
        <v>364</v>
      </c>
      <c r="B147" s="180">
        <v>0</v>
      </c>
      <c r="C147" s="180">
        <v>0</v>
      </c>
      <c r="D147" s="180">
        <f t="shared" si="39"/>
        <v>0</v>
      </c>
      <c r="E147" s="180">
        <v>0</v>
      </c>
      <c r="F147" s="180">
        <v>0</v>
      </c>
      <c r="G147" s="180">
        <f t="shared" ref="G147:G149" si="44">D147-E147</f>
        <v>0</v>
      </c>
    </row>
    <row r="148" spans="1:7" x14ac:dyDescent="0.25">
      <c r="A148" s="221" t="s">
        <v>365</v>
      </c>
      <c r="B148" s="180">
        <v>0</v>
      </c>
      <c r="C148" s="180">
        <v>0</v>
      </c>
      <c r="D148" s="180">
        <f t="shared" si="39"/>
        <v>0</v>
      </c>
      <c r="E148" s="180">
        <v>0</v>
      </c>
      <c r="F148" s="180">
        <v>0</v>
      </c>
      <c r="G148" s="180">
        <f t="shared" si="44"/>
        <v>0</v>
      </c>
    </row>
    <row r="149" spans="1:7" x14ac:dyDescent="0.25">
      <c r="A149" s="221" t="s">
        <v>366</v>
      </c>
      <c r="B149" s="181">
        <v>5295400</v>
      </c>
      <c r="C149" s="181">
        <v>-3321972.67</v>
      </c>
      <c r="D149" s="180">
        <f t="shared" si="39"/>
        <v>1973427.33</v>
      </c>
      <c r="E149" s="181">
        <v>1973427.33</v>
      </c>
      <c r="F149" s="181">
        <v>1973427.33</v>
      </c>
      <c r="G149" s="180">
        <f t="shared" si="44"/>
        <v>0</v>
      </c>
    </row>
    <row r="150" spans="1:7" x14ac:dyDescent="0.25">
      <c r="A150" s="220" t="s">
        <v>367</v>
      </c>
      <c r="B150" s="180">
        <f>SUM(B151:B157)</f>
        <v>0</v>
      </c>
      <c r="C150" s="180">
        <f t="shared" ref="C150:G150" si="45">SUM(C151:C157)</f>
        <v>0</v>
      </c>
      <c r="D150" s="180">
        <f t="shared" si="45"/>
        <v>0</v>
      </c>
      <c r="E150" s="180">
        <f t="shared" si="45"/>
        <v>0</v>
      </c>
      <c r="F150" s="180">
        <f t="shared" si="45"/>
        <v>0</v>
      </c>
      <c r="G150" s="180">
        <f t="shared" si="45"/>
        <v>0</v>
      </c>
    </row>
    <row r="151" spans="1:7" x14ac:dyDescent="0.25">
      <c r="A151" s="221" t="s">
        <v>368</v>
      </c>
      <c r="B151" s="180">
        <v>0</v>
      </c>
      <c r="C151" s="180">
        <v>0</v>
      </c>
      <c r="D151" s="180">
        <f t="shared" si="39"/>
        <v>0</v>
      </c>
      <c r="E151" s="180">
        <v>0</v>
      </c>
      <c r="F151" s="180">
        <v>0</v>
      </c>
      <c r="G151" s="180">
        <f t="shared" ref="G151:G157" si="46">D151-E151</f>
        <v>0</v>
      </c>
    </row>
    <row r="152" spans="1:7" x14ac:dyDescent="0.25">
      <c r="A152" s="221" t="s">
        <v>369</v>
      </c>
      <c r="B152" s="180">
        <v>0</v>
      </c>
      <c r="C152" s="180">
        <v>0</v>
      </c>
      <c r="D152" s="180">
        <f t="shared" si="39"/>
        <v>0</v>
      </c>
      <c r="E152" s="180">
        <v>0</v>
      </c>
      <c r="F152" s="180">
        <v>0</v>
      </c>
      <c r="G152" s="180">
        <f t="shared" si="46"/>
        <v>0</v>
      </c>
    </row>
    <row r="153" spans="1:7" x14ac:dyDescent="0.25">
      <c r="A153" s="221" t="s">
        <v>370</v>
      </c>
      <c r="B153" s="180">
        <v>0</v>
      </c>
      <c r="C153" s="180">
        <v>0</v>
      </c>
      <c r="D153" s="180">
        <f t="shared" si="39"/>
        <v>0</v>
      </c>
      <c r="E153" s="180">
        <v>0</v>
      </c>
      <c r="F153" s="180">
        <v>0</v>
      </c>
      <c r="G153" s="180">
        <f t="shared" si="46"/>
        <v>0</v>
      </c>
    </row>
    <row r="154" spans="1:7" x14ac:dyDescent="0.25">
      <c r="A154" s="224" t="s">
        <v>371</v>
      </c>
      <c r="B154" s="180">
        <v>0</v>
      </c>
      <c r="C154" s="180">
        <v>0</v>
      </c>
      <c r="D154" s="180">
        <f t="shared" si="39"/>
        <v>0</v>
      </c>
      <c r="E154" s="180">
        <v>0</v>
      </c>
      <c r="F154" s="180">
        <v>0</v>
      </c>
      <c r="G154" s="180">
        <f t="shared" si="46"/>
        <v>0</v>
      </c>
    </row>
    <row r="155" spans="1:7" x14ac:dyDescent="0.25">
      <c r="A155" s="221" t="s">
        <v>372</v>
      </c>
      <c r="B155" s="180">
        <v>0</v>
      </c>
      <c r="C155" s="180">
        <v>0</v>
      </c>
      <c r="D155" s="180">
        <f t="shared" si="39"/>
        <v>0</v>
      </c>
      <c r="E155" s="180">
        <v>0</v>
      </c>
      <c r="F155" s="180">
        <v>0</v>
      </c>
      <c r="G155" s="180">
        <f t="shared" si="46"/>
        <v>0</v>
      </c>
    </row>
    <row r="156" spans="1:7" x14ac:dyDescent="0.25">
      <c r="A156" s="221" t="s">
        <v>373</v>
      </c>
      <c r="B156" s="180">
        <v>0</v>
      </c>
      <c r="C156" s="180">
        <v>0</v>
      </c>
      <c r="D156" s="180">
        <f t="shared" si="39"/>
        <v>0</v>
      </c>
      <c r="E156" s="180">
        <v>0</v>
      </c>
      <c r="F156" s="180">
        <v>0</v>
      </c>
      <c r="G156" s="180">
        <f t="shared" si="46"/>
        <v>0</v>
      </c>
    </row>
    <row r="157" spans="1:7" x14ac:dyDescent="0.25">
      <c r="A157" s="221" t="s">
        <v>374</v>
      </c>
      <c r="B157" s="180">
        <v>0</v>
      </c>
      <c r="C157" s="180">
        <v>0</v>
      </c>
      <c r="D157" s="180">
        <f t="shared" si="39"/>
        <v>0</v>
      </c>
      <c r="E157" s="180">
        <v>0</v>
      </c>
      <c r="F157" s="180">
        <v>0</v>
      </c>
      <c r="G157" s="180">
        <f t="shared" si="46"/>
        <v>0</v>
      </c>
    </row>
    <row r="158" spans="1:7" x14ac:dyDescent="0.25">
      <c r="A158" s="225"/>
      <c r="B158" s="182"/>
      <c r="C158" s="182"/>
      <c r="D158" s="182"/>
      <c r="E158" s="182"/>
      <c r="F158" s="182"/>
      <c r="G158" s="182"/>
    </row>
    <row r="159" spans="1:7" x14ac:dyDescent="0.25">
      <c r="A159" s="226" t="s">
        <v>376</v>
      </c>
      <c r="B159" s="179">
        <f>B9+B84</f>
        <v>147124900</v>
      </c>
      <c r="C159" s="179">
        <f t="shared" ref="C159:G159" si="47">C9+C84</f>
        <v>20089929.330000002</v>
      </c>
      <c r="D159" s="179">
        <f t="shared" si="47"/>
        <v>167214829.32999998</v>
      </c>
      <c r="E159" s="179">
        <f t="shared" si="47"/>
        <v>148920177.27000001</v>
      </c>
      <c r="F159" s="179">
        <f t="shared" si="47"/>
        <v>148613883.11000001</v>
      </c>
      <c r="G159" s="179">
        <f t="shared" si="47"/>
        <v>18294652.059999999</v>
      </c>
    </row>
    <row r="160" spans="1:7" x14ac:dyDescent="0.25">
      <c r="A160" s="36"/>
      <c r="B160" s="227"/>
      <c r="C160" s="227"/>
      <c r="D160" s="227"/>
      <c r="E160" s="227"/>
      <c r="F160" s="227"/>
      <c r="G160" s="227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49"/>
  <sheetViews>
    <sheetView showGridLines="0" zoomScale="75" zoomScaleNormal="75" workbookViewId="0">
      <selection activeCell="E12" sqref="E12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58" t="s">
        <v>377</v>
      </c>
      <c r="B1" s="259"/>
      <c r="C1" s="259"/>
      <c r="D1" s="259"/>
      <c r="E1" s="259"/>
      <c r="F1" s="259"/>
      <c r="G1" s="260"/>
    </row>
    <row r="2" spans="1:7" ht="15" customHeight="1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ht="15" customHeight="1" x14ac:dyDescent="0.25">
      <c r="A3" s="75" t="s">
        <v>293</v>
      </c>
      <c r="B3" s="76"/>
      <c r="C3" s="76"/>
      <c r="D3" s="76"/>
      <c r="E3" s="76"/>
      <c r="F3" s="76"/>
      <c r="G3" s="77"/>
    </row>
    <row r="4" spans="1:7" ht="15" customHeight="1" x14ac:dyDescent="0.25">
      <c r="A4" s="75" t="s">
        <v>378</v>
      </c>
      <c r="B4" s="76"/>
      <c r="C4" s="76"/>
      <c r="D4" s="76"/>
      <c r="E4" s="76"/>
      <c r="F4" s="76"/>
      <c r="G4" s="77"/>
    </row>
    <row r="5" spans="1:7" ht="15" customHeight="1" x14ac:dyDescent="0.25">
      <c r="A5" s="75" t="str">
        <f>'Formato 3'!A4</f>
        <v>Del 1 de Julio al 31 de Diciembre de 2025 (b)</v>
      </c>
      <c r="B5" s="76"/>
      <c r="C5" s="76"/>
      <c r="D5" s="76"/>
      <c r="E5" s="76"/>
      <c r="F5" s="76"/>
      <c r="G5" s="77"/>
    </row>
    <row r="6" spans="1:7" x14ac:dyDescent="0.25">
      <c r="A6" s="78" t="s">
        <v>2</v>
      </c>
      <c r="B6" s="79"/>
      <c r="C6" s="79"/>
      <c r="D6" s="79"/>
      <c r="E6" s="79"/>
      <c r="F6" s="79"/>
      <c r="G6" s="80"/>
    </row>
    <row r="7" spans="1:7" ht="15" customHeight="1" x14ac:dyDescent="0.25">
      <c r="A7" s="253" t="s">
        <v>4</v>
      </c>
      <c r="B7" s="255" t="s">
        <v>295</v>
      </c>
      <c r="C7" s="255"/>
      <c r="D7" s="255"/>
      <c r="E7" s="255"/>
      <c r="F7" s="255"/>
      <c r="G7" s="257" t="s">
        <v>296</v>
      </c>
    </row>
    <row r="8" spans="1:7" ht="30" x14ac:dyDescent="0.25">
      <c r="A8" s="254"/>
      <c r="B8" s="18" t="s">
        <v>297</v>
      </c>
      <c r="C8" s="7" t="s">
        <v>227</v>
      </c>
      <c r="D8" s="18" t="s">
        <v>228</v>
      </c>
      <c r="E8" s="18" t="s">
        <v>185</v>
      </c>
      <c r="F8" s="18" t="s">
        <v>202</v>
      </c>
      <c r="G8" s="256"/>
    </row>
    <row r="9" spans="1:7" ht="15.75" customHeight="1" x14ac:dyDescent="0.25">
      <c r="A9" s="233" t="s">
        <v>379</v>
      </c>
      <c r="B9" s="129">
        <f>SUM(B10:B32)</f>
        <v>97724899.999999985</v>
      </c>
      <c r="C9" s="129">
        <f t="shared" ref="C9:G9" si="0">SUM(C10:C32)</f>
        <v>-1384148.7700000016</v>
      </c>
      <c r="D9" s="129">
        <f t="shared" si="0"/>
        <v>96340751.230000019</v>
      </c>
      <c r="E9" s="129">
        <f t="shared" si="0"/>
        <v>89966914.170000002</v>
      </c>
      <c r="F9" s="129">
        <f t="shared" si="0"/>
        <v>89660620.009999976</v>
      </c>
      <c r="G9" s="129">
        <f t="shared" si="0"/>
        <v>6373837.0600000005</v>
      </c>
    </row>
    <row r="10" spans="1:7" x14ac:dyDescent="0.25">
      <c r="A10" s="228" t="s">
        <v>573</v>
      </c>
      <c r="B10" s="183">
        <v>22944492.949999999</v>
      </c>
      <c r="C10" s="183">
        <v>10404120.640000001</v>
      </c>
      <c r="D10" s="184">
        <f>B10+C10</f>
        <v>33348613.59</v>
      </c>
      <c r="E10" s="183">
        <v>29309666.41</v>
      </c>
      <c r="F10" s="183">
        <v>29296606.98</v>
      </c>
      <c r="G10" s="184">
        <f>D10-E10</f>
        <v>4038947.1799999997</v>
      </c>
    </row>
    <row r="11" spans="1:7" x14ac:dyDescent="0.25">
      <c r="A11" s="228" t="s">
        <v>574</v>
      </c>
      <c r="B11" s="183">
        <v>5009858.6900000004</v>
      </c>
      <c r="C11" s="183">
        <v>164592.45000000001</v>
      </c>
      <c r="D11" s="184">
        <f t="shared" ref="D11:D31" si="1">B11+C11</f>
        <v>5174451.1400000006</v>
      </c>
      <c r="E11" s="183">
        <v>5056974.7</v>
      </c>
      <c r="F11" s="183">
        <v>5037661.28</v>
      </c>
      <c r="G11" s="184">
        <f t="shared" ref="G11:G31" si="2">D11-E11</f>
        <v>117476.44000000041</v>
      </c>
    </row>
    <row r="12" spans="1:7" x14ac:dyDescent="0.25">
      <c r="A12" s="228" t="s">
        <v>575</v>
      </c>
      <c r="B12" s="183">
        <v>1706322.05</v>
      </c>
      <c r="C12" s="183">
        <v>-41684.69</v>
      </c>
      <c r="D12" s="184">
        <f t="shared" si="1"/>
        <v>1664637.36</v>
      </c>
      <c r="E12" s="183">
        <v>1491422.66</v>
      </c>
      <c r="F12" s="183">
        <v>1486980.93</v>
      </c>
      <c r="G12" s="184">
        <f t="shared" si="2"/>
        <v>173214.70000000019</v>
      </c>
    </row>
    <row r="13" spans="1:7" x14ac:dyDescent="0.25">
      <c r="A13" s="228" t="s">
        <v>576</v>
      </c>
      <c r="B13" s="183">
        <v>2488496.9</v>
      </c>
      <c r="C13" s="183">
        <v>89809.62</v>
      </c>
      <c r="D13" s="184">
        <f t="shared" si="1"/>
        <v>2578306.52</v>
      </c>
      <c r="E13" s="183">
        <v>2498832.4500000002</v>
      </c>
      <c r="F13" s="183">
        <v>2490297.62</v>
      </c>
      <c r="G13" s="184">
        <f t="shared" si="2"/>
        <v>79474.069999999832</v>
      </c>
    </row>
    <row r="14" spans="1:7" x14ac:dyDescent="0.25">
      <c r="A14" s="228" t="s">
        <v>577</v>
      </c>
      <c r="B14" s="183">
        <v>1248630.77</v>
      </c>
      <c r="C14" s="183">
        <v>387114.57</v>
      </c>
      <c r="D14" s="184">
        <f t="shared" si="1"/>
        <v>1635745.34</v>
      </c>
      <c r="E14" s="183">
        <v>1581405.44</v>
      </c>
      <c r="F14" s="183">
        <v>1575622.48</v>
      </c>
      <c r="G14" s="184">
        <f t="shared" si="2"/>
        <v>54339.90000000014</v>
      </c>
    </row>
    <row r="15" spans="1:7" x14ac:dyDescent="0.25">
      <c r="A15" s="228" t="s">
        <v>578</v>
      </c>
      <c r="B15" s="183">
        <v>1307906.08</v>
      </c>
      <c r="C15" s="183">
        <v>92928.79</v>
      </c>
      <c r="D15" s="184">
        <f t="shared" si="1"/>
        <v>1400834.87</v>
      </c>
      <c r="E15" s="183">
        <v>1171526.3400000001</v>
      </c>
      <c r="F15" s="183">
        <v>1168030.8</v>
      </c>
      <c r="G15" s="184">
        <f t="shared" si="2"/>
        <v>229308.53000000003</v>
      </c>
    </row>
    <row r="16" spans="1:7" x14ac:dyDescent="0.25">
      <c r="A16" s="228" t="s">
        <v>579</v>
      </c>
      <c r="B16" s="183">
        <v>5842479.7300000004</v>
      </c>
      <c r="C16" s="183">
        <v>255710.05</v>
      </c>
      <c r="D16" s="184">
        <f t="shared" si="1"/>
        <v>6098189.7800000003</v>
      </c>
      <c r="E16" s="183">
        <v>5954882.9199999999</v>
      </c>
      <c r="F16" s="183">
        <v>5938929.9699999997</v>
      </c>
      <c r="G16" s="184">
        <f t="shared" si="2"/>
        <v>143306.86000000034</v>
      </c>
    </row>
    <row r="17" spans="1:7" x14ac:dyDescent="0.25">
      <c r="A17" s="228" t="s">
        <v>580</v>
      </c>
      <c r="B17" s="183">
        <v>1608079.68</v>
      </c>
      <c r="C17" s="183">
        <v>79596.509999999995</v>
      </c>
      <c r="D17" s="184">
        <f t="shared" si="1"/>
        <v>1687676.19</v>
      </c>
      <c r="E17" s="183">
        <v>1687620.53</v>
      </c>
      <c r="F17" s="183">
        <v>1681925.77</v>
      </c>
      <c r="G17" s="184">
        <f t="shared" si="2"/>
        <v>55.659999999916181</v>
      </c>
    </row>
    <row r="18" spans="1:7" x14ac:dyDescent="0.25">
      <c r="A18" s="228" t="s">
        <v>581</v>
      </c>
      <c r="B18" s="183">
        <v>6670446.2800000003</v>
      </c>
      <c r="C18" s="183">
        <v>-85214.31</v>
      </c>
      <c r="D18" s="184">
        <f t="shared" si="1"/>
        <v>6585231.9700000007</v>
      </c>
      <c r="E18" s="183">
        <v>6433175.9900000002</v>
      </c>
      <c r="F18" s="183">
        <v>6412034.54</v>
      </c>
      <c r="G18" s="184">
        <f t="shared" si="2"/>
        <v>152055.98000000045</v>
      </c>
    </row>
    <row r="19" spans="1:7" x14ac:dyDescent="0.25">
      <c r="A19" s="228" t="s">
        <v>582</v>
      </c>
      <c r="B19" s="183">
        <v>5939535.8099999996</v>
      </c>
      <c r="C19" s="183">
        <v>-2044553.15</v>
      </c>
      <c r="D19" s="184">
        <f t="shared" si="1"/>
        <v>3894982.6599999997</v>
      </c>
      <c r="E19" s="183">
        <v>3757489.31</v>
      </c>
      <c r="F19" s="183">
        <v>3749773.48</v>
      </c>
      <c r="G19" s="184">
        <f t="shared" si="2"/>
        <v>137493.34999999963</v>
      </c>
    </row>
    <row r="20" spans="1:7" x14ac:dyDescent="0.25">
      <c r="A20" s="228" t="s">
        <v>583</v>
      </c>
      <c r="B20" s="183">
        <v>14327028.060000001</v>
      </c>
      <c r="C20" s="183">
        <v>-6687099.7000000002</v>
      </c>
      <c r="D20" s="184">
        <f t="shared" si="1"/>
        <v>7639928.3600000003</v>
      </c>
      <c r="E20" s="183">
        <v>7597542.5800000001</v>
      </c>
      <c r="F20" s="183">
        <v>7551879.1600000001</v>
      </c>
      <c r="G20" s="184">
        <f t="shared" si="2"/>
        <v>42385.780000000261</v>
      </c>
    </row>
    <row r="21" spans="1:7" x14ac:dyDescent="0.25">
      <c r="A21" s="228" t="s">
        <v>584</v>
      </c>
      <c r="B21" s="183">
        <v>682905.3</v>
      </c>
      <c r="C21" s="183">
        <v>-63554.12</v>
      </c>
      <c r="D21" s="184">
        <f t="shared" si="1"/>
        <v>619351.18000000005</v>
      </c>
      <c r="E21" s="183">
        <v>561183.36</v>
      </c>
      <c r="F21" s="183">
        <v>559230.05000000005</v>
      </c>
      <c r="G21" s="184">
        <f t="shared" si="2"/>
        <v>58167.820000000065</v>
      </c>
    </row>
    <row r="22" spans="1:7" x14ac:dyDescent="0.25">
      <c r="A22" s="228" t="s">
        <v>585</v>
      </c>
      <c r="B22" s="183">
        <v>693681.48</v>
      </c>
      <c r="C22" s="183">
        <v>13061.92</v>
      </c>
      <c r="D22" s="184">
        <f t="shared" si="1"/>
        <v>706743.4</v>
      </c>
      <c r="E22" s="183">
        <v>495127.03</v>
      </c>
      <c r="F22" s="183">
        <v>492980.38</v>
      </c>
      <c r="G22" s="184">
        <f t="shared" si="2"/>
        <v>211616.37</v>
      </c>
    </row>
    <row r="23" spans="1:7" x14ac:dyDescent="0.25">
      <c r="A23" s="228" t="s">
        <v>586</v>
      </c>
      <c r="B23" s="183">
        <v>6153412.4400000004</v>
      </c>
      <c r="C23" s="183">
        <v>-1185328.9099999999</v>
      </c>
      <c r="D23" s="184">
        <f t="shared" si="1"/>
        <v>4968083.53</v>
      </c>
      <c r="E23" s="183">
        <v>4945219.88</v>
      </c>
      <c r="F23" s="183">
        <v>4918525.32</v>
      </c>
      <c r="G23" s="184">
        <f t="shared" si="2"/>
        <v>22863.650000000373</v>
      </c>
    </row>
    <row r="24" spans="1:7" x14ac:dyDescent="0.25">
      <c r="A24" s="228" t="s">
        <v>592</v>
      </c>
      <c r="B24" s="183">
        <v>1358028.49</v>
      </c>
      <c r="C24" s="183">
        <v>-13355.35</v>
      </c>
      <c r="D24" s="184">
        <f t="shared" si="1"/>
        <v>1344673.14</v>
      </c>
      <c r="E24" s="183">
        <v>1334206.3700000001</v>
      </c>
      <c r="F24" s="183">
        <v>1326333.8899999999</v>
      </c>
      <c r="G24" s="184">
        <f t="shared" si="2"/>
        <v>10466.769999999786</v>
      </c>
    </row>
    <row r="25" spans="1:7" x14ac:dyDescent="0.25">
      <c r="A25" s="228" t="s">
        <v>593</v>
      </c>
      <c r="B25" s="183">
        <v>190915</v>
      </c>
      <c r="C25" s="183">
        <v>23280.2</v>
      </c>
      <c r="D25" s="184">
        <f t="shared" si="1"/>
        <v>214195.20000000001</v>
      </c>
      <c r="E25" s="183">
        <v>128668.48</v>
      </c>
      <c r="F25" s="183">
        <v>124844.02</v>
      </c>
      <c r="G25" s="184">
        <f t="shared" si="2"/>
        <v>85526.720000000016</v>
      </c>
    </row>
    <row r="26" spans="1:7" x14ac:dyDescent="0.25">
      <c r="A26" s="228" t="s">
        <v>587</v>
      </c>
      <c r="B26" s="183">
        <v>3702909.77</v>
      </c>
      <c r="C26" s="183">
        <v>-730390.34</v>
      </c>
      <c r="D26" s="184">
        <f t="shared" si="1"/>
        <v>2972519.43</v>
      </c>
      <c r="E26" s="183">
        <v>2901361.11</v>
      </c>
      <c r="F26" s="183">
        <v>2888569.72</v>
      </c>
      <c r="G26" s="184">
        <f t="shared" si="2"/>
        <v>71158.320000000298</v>
      </c>
    </row>
    <row r="27" spans="1:7" x14ac:dyDescent="0.25">
      <c r="A27" s="228" t="s">
        <v>588</v>
      </c>
      <c r="B27" s="183">
        <v>11693683.529999999</v>
      </c>
      <c r="C27" s="183">
        <v>-2298390.31</v>
      </c>
      <c r="D27" s="184">
        <f t="shared" si="1"/>
        <v>9395293.2199999988</v>
      </c>
      <c r="E27" s="183">
        <v>8817258.9700000007</v>
      </c>
      <c r="F27" s="183">
        <v>8729430.9100000001</v>
      </c>
      <c r="G27" s="184">
        <f t="shared" si="2"/>
        <v>578034.24999999814</v>
      </c>
    </row>
    <row r="28" spans="1:7" x14ac:dyDescent="0.25">
      <c r="A28" s="228" t="s">
        <v>589</v>
      </c>
      <c r="B28" s="183">
        <v>1752408.81</v>
      </c>
      <c r="C28" s="183">
        <v>100045.78</v>
      </c>
      <c r="D28" s="184">
        <f t="shared" si="1"/>
        <v>1852454.59</v>
      </c>
      <c r="E28" s="183">
        <v>1801462.64</v>
      </c>
      <c r="F28" s="183">
        <v>1798161.53</v>
      </c>
      <c r="G28" s="184">
        <f t="shared" si="2"/>
        <v>50991.950000000186</v>
      </c>
    </row>
    <row r="29" spans="1:7" x14ac:dyDescent="0.25">
      <c r="A29" s="228" t="s">
        <v>590</v>
      </c>
      <c r="B29" s="183">
        <v>57454.879999999997</v>
      </c>
      <c r="C29" s="183">
        <v>-12018.88</v>
      </c>
      <c r="D29" s="184">
        <f t="shared" si="1"/>
        <v>45436</v>
      </c>
      <c r="E29" s="183">
        <v>36346.22</v>
      </c>
      <c r="F29" s="183">
        <v>36346.22</v>
      </c>
      <c r="G29" s="184">
        <f t="shared" si="2"/>
        <v>9089.7799999999988</v>
      </c>
    </row>
    <row r="30" spans="1:7" x14ac:dyDescent="0.25">
      <c r="A30" s="228" t="s">
        <v>591</v>
      </c>
      <c r="B30" s="183">
        <v>741649.58</v>
      </c>
      <c r="C30" s="183">
        <v>-192786.48</v>
      </c>
      <c r="D30" s="184">
        <f t="shared" si="1"/>
        <v>548863.1</v>
      </c>
      <c r="E30" s="183">
        <v>498387.3</v>
      </c>
      <c r="F30" s="183">
        <v>496122.25</v>
      </c>
      <c r="G30" s="184">
        <f t="shared" si="2"/>
        <v>50475.799999999988</v>
      </c>
    </row>
    <row r="31" spans="1:7" x14ac:dyDescent="0.25">
      <c r="A31" s="228" t="s">
        <v>597</v>
      </c>
      <c r="B31" s="183">
        <v>1604573.72</v>
      </c>
      <c r="C31" s="183">
        <v>359966.94</v>
      </c>
      <c r="D31" s="184">
        <f t="shared" si="1"/>
        <v>1964540.66</v>
      </c>
      <c r="E31" s="183">
        <v>1907153.48</v>
      </c>
      <c r="F31" s="183">
        <v>1900332.71</v>
      </c>
      <c r="G31" s="184">
        <f t="shared" si="2"/>
        <v>57387.179999999935</v>
      </c>
    </row>
    <row r="32" spans="1:7" x14ac:dyDescent="0.25">
      <c r="A32" s="229" t="s">
        <v>149</v>
      </c>
      <c r="B32" s="185"/>
      <c r="C32" s="185"/>
      <c r="D32" s="185"/>
      <c r="E32" s="185"/>
      <c r="F32" s="185"/>
      <c r="G32" s="185"/>
    </row>
    <row r="33" spans="1:7" x14ac:dyDescent="0.25">
      <c r="A33" s="196" t="s">
        <v>380</v>
      </c>
      <c r="B33" s="186">
        <f>SUM(B34:B47)</f>
        <v>49400000.000000007</v>
      </c>
      <c r="C33" s="186">
        <f t="shared" ref="C33:G33" si="3">SUM(C34:C47)</f>
        <v>21474078.099999998</v>
      </c>
      <c r="D33" s="186">
        <f t="shared" si="3"/>
        <v>70874078.100000009</v>
      </c>
      <c r="E33" s="186">
        <f t="shared" si="3"/>
        <v>58953263.099999994</v>
      </c>
      <c r="F33" s="186">
        <f t="shared" si="3"/>
        <v>58953263.099999994</v>
      </c>
      <c r="G33" s="186">
        <f t="shared" si="3"/>
        <v>11920815.000000004</v>
      </c>
    </row>
    <row r="34" spans="1:7" x14ac:dyDescent="0.25">
      <c r="A34" s="228" t="s">
        <v>573</v>
      </c>
      <c r="B34" s="183">
        <v>0</v>
      </c>
      <c r="C34" s="183">
        <v>700000</v>
      </c>
      <c r="D34" s="184">
        <f t="shared" ref="D34:D47" si="4">B34+C34</f>
        <v>700000</v>
      </c>
      <c r="E34" s="183">
        <v>0</v>
      </c>
      <c r="F34" s="183">
        <v>0</v>
      </c>
      <c r="G34" s="184">
        <f t="shared" ref="G34:G47" si="5">D34-E34</f>
        <v>700000</v>
      </c>
    </row>
    <row r="35" spans="1:7" x14ac:dyDescent="0.25">
      <c r="A35" s="228" t="s">
        <v>579</v>
      </c>
      <c r="B35" s="183">
        <v>3773708.34</v>
      </c>
      <c r="C35" s="183">
        <v>-3653708.34</v>
      </c>
      <c r="D35" s="184">
        <f t="shared" si="4"/>
        <v>120000</v>
      </c>
      <c r="E35" s="183">
        <v>120000</v>
      </c>
      <c r="F35" s="183">
        <v>120000</v>
      </c>
      <c r="G35" s="184">
        <f t="shared" si="5"/>
        <v>0</v>
      </c>
    </row>
    <row r="36" spans="1:7" x14ac:dyDescent="0.25">
      <c r="A36" s="228" t="s">
        <v>581</v>
      </c>
      <c r="B36" s="183">
        <v>0</v>
      </c>
      <c r="C36" s="183">
        <v>181175.26</v>
      </c>
      <c r="D36" s="184">
        <f t="shared" si="4"/>
        <v>181175.26</v>
      </c>
      <c r="E36" s="183">
        <v>181170.36</v>
      </c>
      <c r="F36" s="183">
        <v>181170.36</v>
      </c>
      <c r="G36" s="184">
        <f t="shared" si="5"/>
        <v>4.9000000000232831</v>
      </c>
    </row>
    <row r="37" spans="1:7" x14ac:dyDescent="0.25">
      <c r="A37" s="228" t="s">
        <v>582</v>
      </c>
      <c r="B37" s="183">
        <v>0</v>
      </c>
      <c r="C37" s="183">
        <v>2937979.28</v>
      </c>
      <c r="D37" s="184">
        <f t="shared" si="4"/>
        <v>2937979.28</v>
      </c>
      <c r="E37" s="183">
        <v>2937494.28</v>
      </c>
      <c r="F37" s="183">
        <v>2937494.28</v>
      </c>
      <c r="G37" s="184">
        <f t="shared" si="5"/>
        <v>485</v>
      </c>
    </row>
    <row r="38" spans="1:7" x14ac:dyDescent="0.25">
      <c r="A38" s="228" t="s">
        <v>583</v>
      </c>
      <c r="B38" s="183">
        <v>29120000</v>
      </c>
      <c r="C38" s="183">
        <v>12281327.810000001</v>
      </c>
      <c r="D38" s="184">
        <f t="shared" si="4"/>
        <v>41401327.810000002</v>
      </c>
      <c r="E38" s="183">
        <v>30199210.629999999</v>
      </c>
      <c r="F38" s="183">
        <v>30199210.629999999</v>
      </c>
      <c r="G38" s="184">
        <f t="shared" si="5"/>
        <v>11202117.180000003</v>
      </c>
    </row>
    <row r="39" spans="1:7" x14ac:dyDescent="0.25">
      <c r="A39" s="228" t="s">
        <v>585</v>
      </c>
      <c r="B39" s="183">
        <v>0</v>
      </c>
      <c r="C39" s="183">
        <v>4130000</v>
      </c>
      <c r="D39" s="184">
        <f t="shared" si="4"/>
        <v>4130000</v>
      </c>
      <c r="E39" s="183">
        <v>4130000</v>
      </c>
      <c r="F39" s="183">
        <v>4130000</v>
      </c>
      <c r="G39" s="184">
        <f t="shared" si="5"/>
        <v>0</v>
      </c>
    </row>
    <row r="40" spans="1:7" x14ac:dyDescent="0.25">
      <c r="A40" s="228" t="s">
        <v>586</v>
      </c>
      <c r="B40" s="183">
        <v>4623200</v>
      </c>
      <c r="C40" s="183">
        <v>1697745.79</v>
      </c>
      <c r="D40" s="184">
        <f t="shared" si="4"/>
        <v>6320945.79</v>
      </c>
      <c r="E40" s="183">
        <v>6320945.79</v>
      </c>
      <c r="F40" s="183">
        <v>6320945.79</v>
      </c>
      <c r="G40" s="184">
        <f t="shared" si="5"/>
        <v>0</v>
      </c>
    </row>
    <row r="41" spans="1:7" x14ac:dyDescent="0.25">
      <c r="A41" s="228" t="s">
        <v>592</v>
      </c>
      <c r="B41" s="183">
        <v>817644.46</v>
      </c>
      <c r="C41" s="183">
        <v>466934.3</v>
      </c>
      <c r="D41" s="184">
        <f t="shared" si="4"/>
        <v>1284578.76</v>
      </c>
      <c r="E41" s="183">
        <v>1284578.76</v>
      </c>
      <c r="F41" s="183">
        <v>1284578.76</v>
      </c>
      <c r="G41" s="184">
        <f t="shared" si="5"/>
        <v>0</v>
      </c>
    </row>
    <row r="42" spans="1:7" x14ac:dyDescent="0.25">
      <c r="A42" s="228" t="s">
        <v>593</v>
      </c>
      <c r="B42" s="183">
        <v>1771747.2</v>
      </c>
      <c r="C42" s="183">
        <v>-176738.64</v>
      </c>
      <c r="D42" s="184">
        <f t="shared" si="4"/>
        <v>1595008.56</v>
      </c>
      <c r="E42" s="183">
        <v>1595008.56</v>
      </c>
      <c r="F42" s="183">
        <v>1595008.56</v>
      </c>
      <c r="G42" s="184">
        <f t="shared" si="5"/>
        <v>0</v>
      </c>
    </row>
    <row r="43" spans="1:7" x14ac:dyDescent="0.25">
      <c r="A43" s="228" t="s">
        <v>587</v>
      </c>
      <c r="B43" s="183">
        <v>5209700</v>
      </c>
      <c r="C43" s="183">
        <v>-47512.01</v>
      </c>
      <c r="D43" s="184">
        <f t="shared" si="4"/>
        <v>5162187.99</v>
      </c>
      <c r="E43" s="183">
        <v>5143980.07</v>
      </c>
      <c r="F43" s="183">
        <v>5143980.07</v>
      </c>
      <c r="G43" s="184">
        <f t="shared" si="5"/>
        <v>18207.919999999925</v>
      </c>
    </row>
    <row r="44" spans="1:7" x14ac:dyDescent="0.25">
      <c r="A44" s="228" t="s">
        <v>588</v>
      </c>
      <c r="B44" s="183">
        <v>4084000</v>
      </c>
      <c r="C44" s="183">
        <v>2719345.65</v>
      </c>
      <c r="D44" s="184">
        <f t="shared" si="4"/>
        <v>6803345.6500000004</v>
      </c>
      <c r="E44" s="183">
        <v>6803345.6500000004</v>
      </c>
      <c r="F44" s="183">
        <v>6803345.6500000004</v>
      </c>
      <c r="G44" s="184">
        <f t="shared" si="5"/>
        <v>0</v>
      </c>
    </row>
    <row r="45" spans="1:7" x14ac:dyDescent="0.25">
      <c r="A45" s="228" t="s">
        <v>591</v>
      </c>
      <c r="B45" s="183">
        <v>0</v>
      </c>
      <c r="C45" s="183">
        <v>157529</v>
      </c>
      <c r="D45" s="184">
        <f t="shared" si="4"/>
        <v>157529</v>
      </c>
      <c r="E45" s="183">
        <v>157529</v>
      </c>
      <c r="F45" s="183">
        <v>157529</v>
      </c>
      <c r="G45" s="184">
        <f t="shared" si="5"/>
        <v>0</v>
      </c>
    </row>
    <row r="46" spans="1:7" x14ac:dyDescent="0.25">
      <c r="A46" s="228" t="s">
        <v>597</v>
      </c>
      <c r="B46" s="183">
        <v>0</v>
      </c>
      <c r="C46" s="183">
        <v>80000</v>
      </c>
      <c r="D46" s="184">
        <f t="shared" si="4"/>
        <v>80000</v>
      </c>
      <c r="E46" s="183">
        <v>80000</v>
      </c>
      <c r="F46" s="183">
        <v>80000</v>
      </c>
      <c r="G46" s="184">
        <f t="shared" si="5"/>
        <v>0</v>
      </c>
    </row>
    <row r="47" spans="1:7" x14ac:dyDescent="0.25">
      <c r="A47" s="229" t="s">
        <v>149</v>
      </c>
      <c r="B47" s="185"/>
      <c r="C47" s="185"/>
      <c r="D47" s="184">
        <f t="shared" si="4"/>
        <v>0</v>
      </c>
      <c r="E47" s="184"/>
      <c r="F47" s="184"/>
      <c r="G47" s="184">
        <f t="shared" si="5"/>
        <v>0</v>
      </c>
    </row>
    <row r="48" spans="1:7" x14ac:dyDescent="0.25">
      <c r="A48" s="196" t="s">
        <v>376</v>
      </c>
      <c r="B48" s="186">
        <f>B9+B33</f>
        <v>147124900</v>
      </c>
      <c r="C48" s="186">
        <f t="shared" ref="C48:F48" si="6">C9+C33</f>
        <v>20089929.329999994</v>
      </c>
      <c r="D48" s="186">
        <f>B48+C48</f>
        <v>167214829.32999998</v>
      </c>
      <c r="E48" s="186">
        <f t="shared" si="6"/>
        <v>148920177.26999998</v>
      </c>
      <c r="F48" s="186">
        <f t="shared" si="6"/>
        <v>148613883.10999995</v>
      </c>
      <c r="G48" s="186">
        <f>D48-E48</f>
        <v>18294652.060000002</v>
      </c>
    </row>
    <row r="49" spans="1:7" x14ac:dyDescent="0.25">
      <c r="A49" s="36"/>
      <c r="B49" s="230"/>
      <c r="C49" s="230"/>
      <c r="D49" s="230"/>
      <c r="E49" s="230"/>
      <c r="F49" s="230"/>
      <c r="G49" s="230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00000000-0002-0000-06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G78"/>
  <sheetViews>
    <sheetView showGridLines="0" zoomScale="75" zoomScaleNormal="75" workbookViewId="0">
      <selection activeCell="A15" sqref="A15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61" t="s">
        <v>381</v>
      </c>
      <c r="B1" s="262"/>
      <c r="C1" s="262"/>
      <c r="D1" s="262"/>
      <c r="E1" s="262"/>
      <c r="F1" s="262"/>
      <c r="G1" s="262"/>
    </row>
    <row r="2" spans="1:7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x14ac:dyDescent="0.25">
      <c r="A3" s="75" t="s">
        <v>382</v>
      </c>
      <c r="B3" s="76"/>
      <c r="C3" s="76"/>
      <c r="D3" s="76"/>
      <c r="E3" s="76"/>
      <c r="F3" s="76"/>
      <c r="G3" s="77"/>
    </row>
    <row r="4" spans="1:7" x14ac:dyDescent="0.25">
      <c r="A4" s="75" t="s">
        <v>383</v>
      </c>
      <c r="B4" s="76"/>
      <c r="C4" s="76"/>
      <c r="D4" s="76"/>
      <c r="E4" s="76"/>
      <c r="F4" s="76"/>
      <c r="G4" s="77"/>
    </row>
    <row r="5" spans="1:7" x14ac:dyDescent="0.25">
      <c r="A5" s="75" t="str">
        <f>'Formato 3'!A4</f>
        <v>Del 1 de Julio al 31 de Diciembre de 2025 (b)</v>
      </c>
      <c r="B5" s="76"/>
      <c r="C5" s="76"/>
      <c r="D5" s="76"/>
      <c r="E5" s="76"/>
      <c r="F5" s="76"/>
      <c r="G5" s="77"/>
    </row>
    <row r="6" spans="1:7" x14ac:dyDescent="0.25">
      <c r="A6" s="78" t="s">
        <v>2</v>
      </c>
      <c r="B6" s="79"/>
      <c r="C6" s="79"/>
      <c r="D6" s="79"/>
      <c r="E6" s="79"/>
      <c r="F6" s="79"/>
      <c r="G6" s="80"/>
    </row>
    <row r="7" spans="1:7" ht="15.75" customHeight="1" x14ac:dyDescent="0.25">
      <c r="A7" s="253" t="s">
        <v>4</v>
      </c>
      <c r="B7" s="249" t="s">
        <v>295</v>
      </c>
      <c r="C7" s="250"/>
      <c r="D7" s="250"/>
      <c r="E7" s="250"/>
      <c r="F7" s="251"/>
      <c r="G7" s="257" t="s">
        <v>384</v>
      </c>
    </row>
    <row r="8" spans="1:7" ht="30" x14ac:dyDescent="0.25">
      <c r="A8" s="254"/>
      <c r="B8" s="18" t="s">
        <v>297</v>
      </c>
      <c r="C8" s="7" t="s">
        <v>385</v>
      </c>
      <c r="D8" s="18" t="s">
        <v>299</v>
      </c>
      <c r="E8" s="18" t="s">
        <v>185</v>
      </c>
      <c r="F8" s="21" t="s">
        <v>202</v>
      </c>
      <c r="G8" s="256"/>
    </row>
    <row r="9" spans="1:7" ht="16.5" customHeight="1" x14ac:dyDescent="0.25">
      <c r="A9" s="233" t="s">
        <v>386</v>
      </c>
      <c r="B9" s="130">
        <f>B10+B19+B27+B37</f>
        <v>97724900</v>
      </c>
      <c r="C9" s="130">
        <f t="shared" ref="C9:G9" si="0">C10+C19+C27+C37</f>
        <v>-1384148.7700000003</v>
      </c>
      <c r="D9" s="130">
        <f t="shared" si="0"/>
        <v>96340751.230000004</v>
      </c>
      <c r="E9" s="130">
        <f t="shared" si="0"/>
        <v>89966914.170000002</v>
      </c>
      <c r="F9" s="130">
        <f t="shared" si="0"/>
        <v>89660620.010000005</v>
      </c>
      <c r="G9" s="130">
        <f t="shared" si="0"/>
        <v>6373837.0600000042</v>
      </c>
    </row>
    <row r="10" spans="1:7" ht="15" customHeight="1" x14ac:dyDescent="0.25">
      <c r="A10" s="205" t="s">
        <v>387</v>
      </c>
      <c r="B10" s="131">
        <f>SUM(B11:B18)</f>
        <v>67749274.469999999</v>
      </c>
      <c r="C10" s="131">
        <f t="shared" ref="C10:G10" si="1">SUM(C11:C18)</f>
        <v>7135262.5299999993</v>
      </c>
      <c r="D10" s="131">
        <f t="shared" si="1"/>
        <v>74884537</v>
      </c>
      <c r="E10" s="131">
        <f t="shared" si="1"/>
        <v>69178896.200000003</v>
      </c>
      <c r="F10" s="131">
        <f t="shared" si="1"/>
        <v>68958043.469999999</v>
      </c>
      <c r="G10" s="131">
        <f t="shared" si="1"/>
        <v>5705640.8000000035</v>
      </c>
    </row>
    <row r="11" spans="1:7" x14ac:dyDescent="0.25">
      <c r="A11" s="215" t="s">
        <v>388</v>
      </c>
      <c r="B11" s="132">
        <v>7964811.5099999998</v>
      </c>
      <c r="C11" s="132">
        <v>510022.33</v>
      </c>
      <c r="D11" s="131">
        <f>B11+C11</f>
        <v>8474833.8399999999</v>
      </c>
      <c r="E11" s="132">
        <v>8129802.7999999998</v>
      </c>
      <c r="F11" s="132">
        <v>8100264.6900000004</v>
      </c>
      <c r="G11" s="131">
        <f>D11-E11</f>
        <v>345031.04000000004</v>
      </c>
    </row>
    <row r="12" spans="1:7" x14ac:dyDescent="0.25">
      <c r="A12" s="215" t="s">
        <v>389</v>
      </c>
      <c r="B12" s="132">
        <v>741649.58</v>
      </c>
      <c r="C12" s="132">
        <v>-192786.48</v>
      </c>
      <c r="D12" s="131">
        <f t="shared" ref="D12:D18" si="2">B12+C12</f>
        <v>548863.1</v>
      </c>
      <c r="E12" s="132">
        <v>498387.3</v>
      </c>
      <c r="F12" s="132">
        <v>496122.25</v>
      </c>
      <c r="G12" s="131">
        <f t="shared" ref="G12:G18" si="3">D12-E12</f>
        <v>50475.799999999988</v>
      </c>
    </row>
    <row r="13" spans="1:7" x14ac:dyDescent="0.25">
      <c r="A13" s="215" t="s">
        <v>390</v>
      </c>
      <c r="B13" s="132">
        <v>24252399.030000001</v>
      </c>
      <c r="C13" s="132">
        <v>10497049.43</v>
      </c>
      <c r="D13" s="131">
        <f t="shared" si="2"/>
        <v>34749448.460000001</v>
      </c>
      <c r="E13" s="132">
        <v>30481192.75</v>
      </c>
      <c r="F13" s="132">
        <v>30464637.780000001</v>
      </c>
      <c r="G13" s="131">
        <f t="shared" si="3"/>
        <v>4268255.7100000009</v>
      </c>
    </row>
    <row r="14" spans="1:7" x14ac:dyDescent="0.25">
      <c r="A14" s="215" t="s">
        <v>391</v>
      </c>
      <c r="B14" s="131">
        <v>0</v>
      </c>
      <c r="C14" s="131">
        <v>0</v>
      </c>
      <c r="D14" s="131">
        <f t="shared" si="2"/>
        <v>0</v>
      </c>
      <c r="E14" s="131">
        <v>0</v>
      </c>
      <c r="F14" s="131">
        <v>0</v>
      </c>
      <c r="G14" s="131">
        <f t="shared" si="3"/>
        <v>0</v>
      </c>
    </row>
    <row r="15" spans="1:7" x14ac:dyDescent="0.25">
      <c r="A15" s="215" t="s">
        <v>392</v>
      </c>
      <c r="B15" s="132">
        <v>5842479.7300000004</v>
      </c>
      <c r="C15" s="132">
        <v>255710.05</v>
      </c>
      <c r="D15" s="131">
        <f t="shared" si="2"/>
        <v>6098189.7800000003</v>
      </c>
      <c r="E15" s="132">
        <v>5954882.9199999999</v>
      </c>
      <c r="F15" s="132">
        <v>5938929.9699999997</v>
      </c>
      <c r="G15" s="131">
        <f t="shared" si="3"/>
        <v>143306.86000000034</v>
      </c>
    </row>
    <row r="16" spans="1:7" x14ac:dyDescent="0.25">
      <c r="A16" s="215" t="s">
        <v>393</v>
      </c>
      <c r="B16" s="131">
        <v>0</v>
      </c>
      <c r="C16" s="131">
        <v>0</v>
      </c>
      <c r="D16" s="131">
        <f t="shared" si="2"/>
        <v>0</v>
      </c>
      <c r="E16" s="131">
        <v>0</v>
      </c>
      <c r="F16" s="131">
        <v>0</v>
      </c>
      <c r="G16" s="131">
        <f t="shared" si="3"/>
        <v>0</v>
      </c>
    </row>
    <row r="17" spans="1:7" x14ac:dyDescent="0.25">
      <c r="A17" s="215" t="s">
        <v>394</v>
      </c>
      <c r="B17" s="132">
        <v>7702355.9299999997</v>
      </c>
      <c r="C17" s="132">
        <v>-1175404.06</v>
      </c>
      <c r="D17" s="131">
        <f t="shared" si="2"/>
        <v>6526951.8699999992</v>
      </c>
      <c r="E17" s="132">
        <v>6408094.7300000004</v>
      </c>
      <c r="F17" s="132">
        <v>6369703.2300000004</v>
      </c>
      <c r="G17" s="131">
        <f t="shared" si="3"/>
        <v>118857.13999999873</v>
      </c>
    </row>
    <row r="18" spans="1:7" x14ac:dyDescent="0.25">
      <c r="A18" s="215" t="s">
        <v>395</v>
      </c>
      <c r="B18" s="132">
        <v>21245578.690000001</v>
      </c>
      <c r="C18" s="132">
        <v>-2759328.74</v>
      </c>
      <c r="D18" s="131">
        <f t="shared" si="2"/>
        <v>18486249.950000003</v>
      </c>
      <c r="E18" s="132">
        <v>17706535.699999999</v>
      </c>
      <c r="F18" s="132">
        <v>17588385.550000001</v>
      </c>
      <c r="G18" s="131">
        <f t="shared" si="3"/>
        <v>779714.25000000373</v>
      </c>
    </row>
    <row r="19" spans="1:7" x14ac:dyDescent="0.25">
      <c r="A19" s="205" t="s">
        <v>396</v>
      </c>
      <c r="B19" s="131">
        <f>SUM(B20:B26)</f>
        <v>28599038.75</v>
      </c>
      <c r="C19" s="131">
        <f t="shared" ref="C19:G19" si="4">SUM(C20:C26)</f>
        <v>-8468919.0999999996</v>
      </c>
      <c r="D19" s="131">
        <f t="shared" si="4"/>
        <v>20130119.649999999</v>
      </c>
      <c r="E19" s="131">
        <f t="shared" si="4"/>
        <v>19731707.579999998</v>
      </c>
      <c r="F19" s="131">
        <f t="shared" si="4"/>
        <v>19650366.109999999</v>
      </c>
      <c r="G19" s="131">
        <f t="shared" si="4"/>
        <v>398412.0700000003</v>
      </c>
    </row>
    <row r="20" spans="1:7" x14ac:dyDescent="0.25">
      <c r="A20" s="215" t="s">
        <v>594</v>
      </c>
      <c r="B20" s="131">
        <v>0</v>
      </c>
      <c r="C20" s="131">
        <v>0</v>
      </c>
      <c r="D20" s="131">
        <f t="shared" ref="D20:D26" si="5">B20+C20</f>
        <v>0</v>
      </c>
      <c r="E20" s="131">
        <v>0</v>
      </c>
      <c r="F20" s="131">
        <v>0</v>
      </c>
      <c r="G20" s="131">
        <f t="shared" ref="G20:G26" si="6">D20-E20</f>
        <v>0</v>
      </c>
    </row>
    <row r="21" spans="1:7" x14ac:dyDescent="0.25">
      <c r="A21" s="215" t="s">
        <v>397</v>
      </c>
      <c r="B21" s="132">
        <v>5939535.8099999996</v>
      </c>
      <c r="C21" s="132">
        <v>-2044553.15</v>
      </c>
      <c r="D21" s="131">
        <f t="shared" si="5"/>
        <v>3894982.6599999997</v>
      </c>
      <c r="E21" s="132">
        <v>3757489.31</v>
      </c>
      <c r="F21" s="132">
        <v>3749773.48</v>
      </c>
      <c r="G21" s="131">
        <f t="shared" si="6"/>
        <v>137493.34999999963</v>
      </c>
    </row>
    <row r="22" spans="1:7" x14ac:dyDescent="0.25">
      <c r="A22" s="215" t="s">
        <v>398</v>
      </c>
      <c r="B22" s="131">
        <v>0</v>
      </c>
      <c r="C22" s="131">
        <v>0</v>
      </c>
      <c r="D22" s="131">
        <f t="shared" si="5"/>
        <v>0</v>
      </c>
      <c r="E22" s="131">
        <v>0</v>
      </c>
      <c r="F22" s="131">
        <v>0</v>
      </c>
      <c r="G22" s="131">
        <f t="shared" si="6"/>
        <v>0</v>
      </c>
    </row>
    <row r="23" spans="1:7" x14ac:dyDescent="0.25">
      <c r="A23" s="215" t="s">
        <v>399</v>
      </c>
      <c r="B23" s="132">
        <v>8275020</v>
      </c>
      <c r="C23" s="132">
        <v>274752.63</v>
      </c>
      <c r="D23" s="131">
        <f t="shared" si="5"/>
        <v>8549772.6300000008</v>
      </c>
      <c r="E23" s="132">
        <v>8340329.4699999997</v>
      </c>
      <c r="F23" s="132">
        <v>8312367.25</v>
      </c>
      <c r="G23" s="131">
        <f t="shared" si="6"/>
        <v>209443.16000000108</v>
      </c>
    </row>
    <row r="24" spans="1:7" x14ac:dyDescent="0.25">
      <c r="A24" s="215" t="s">
        <v>595</v>
      </c>
      <c r="B24" s="131">
        <v>0</v>
      </c>
      <c r="C24" s="131">
        <v>0</v>
      </c>
      <c r="D24" s="131">
        <f t="shared" si="5"/>
        <v>0</v>
      </c>
      <c r="E24" s="131">
        <v>0</v>
      </c>
      <c r="F24" s="131">
        <v>0</v>
      </c>
      <c r="G24" s="131">
        <f t="shared" si="6"/>
        <v>0</v>
      </c>
    </row>
    <row r="25" spans="1:7" x14ac:dyDescent="0.25">
      <c r="A25" s="215" t="s">
        <v>400</v>
      </c>
      <c r="B25" s="131">
        <v>0</v>
      </c>
      <c r="C25" s="131">
        <v>0</v>
      </c>
      <c r="D25" s="131">
        <f t="shared" si="5"/>
        <v>0</v>
      </c>
      <c r="E25" s="131">
        <v>0</v>
      </c>
      <c r="F25" s="131">
        <v>0</v>
      </c>
      <c r="G25" s="131">
        <f t="shared" si="6"/>
        <v>0</v>
      </c>
    </row>
    <row r="26" spans="1:7" x14ac:dyDescent="0.25">
      <c r="A26" s="215" t="s">
        <v>401</v>
      </c>
      <c r="B26" s="132">
        <v>14384482.939999999</v>
      </c>
      <c r="C26" s="132">
        <v>-6699118.5800000001</v>
      </c>
      <c r="D26" s="131">
        <f t="shared" si="5"/>
        <v>7685364.3599999994</v>
      </c>
      <c r="E26" s="132">
        <v>7633888.7999999998</v>
      </c>
      <c r="F26" s="132">
        <v>7588225.3799999999</v>
      </c>
      <c r="G26" s="131">
        <f t="shared" si="6"/>
        <v>51475.55999999959</v>
      </c>
    </row>
    <row r="27" spans="1:7" x14ac:dyDescent="0.25">
      <c r="A27" s="205" t="s">
        <v>402</v>
      </c>
      <c r="B27" s="131">
        <f>SUM(B28:B36)</f>
        <v>1376586.78</v>
      </c>
      <c r="C27" s="131">
        <f t="shared" ref="C27:G27" si="7">SUM(C28:C36)</f>
        <v>-50492.200000000004</v>
      </c>
      <c r="D27" s="131">
        <f t="shared" si="7"/>
        <v>1326094.58</v>
      </c>
      <c r="E27" s="131">
        <f t="shared" si="7"/>
        <v>1056310.3900000001</v>
      </c>
      <c r="F27" s="131">
        <f t="shared" si="7"/>
        <v>1052210.4300000002</v>
      </c>
      <c r="G27" s="131">
        <f t="shared" si="7"/>
        <v>269784.19000000006</v>
      </c>
    </row>
    <row r="28" spans="1:7" x14ac:dyDescent="0.25">
      <c r="A28" s="216" t="s">
        <v>403</v>
      </c>
      <c r="B28" s="132">
        <v>682905.3</v>
      </c>
      <c r="C28" s="132">
        <v>-63554.12</v>
      </c>
      <c r="D28" s="131">
        <f t="shared" ref="D28:D36" si="8">B28+C28</f>
        <v>619351.18000000005</v>
      </c>
      <c r="E28" s="132">
        <v>561183.36</v>
      </c>
      <c r="F28" s="132">
        <v>559230.05000000005</v>
      </c>
      <c r="G28" s="131">
        <f t="shared" ref="G28:G36" si="9">D28-E28</f>
        <v>58167.820000000065</v>
      </c>
    </row>
    <row r="29" spans="1:7" x14ac:dyDescent="0.25">
      <c r="A29" s="215" t="s">
        <v>404</v>
      </c>
      <c r="B29" s="131">
        <v>0</v>
      </c>
      <c r="C29" s="131">
        <v>0</v>
      </c>
      <c r="D29" s="131">
        <f t="shared" si="8"/>
        <v>0</v>
      </c>
      <c r="E29" s="131">
        <v>0</v>
      </c>
      <c r="F29" s="131">
        <v>0</v>
      </c>
      <c r="G29" s="131">
        <f t="shared" si="9"/>
        <v>0</v>
      </c>
    </row>
    <row r="30" spans="1:7" x14ac:dyDescent="0.25">
      <c r="A30" s="215" t="s">
        <v>596</v>
      </c>
      <c r="B30" s="131">
        <v>0</v>
      </c>
      <c r="C30" s="131">
        <v>0</v>
      </c>
      <c r="D30" s="131">
        <f t="shared" si="8"/>
        <v>0</v>
      </c>
      <c r="E30" s="131">
        <v>0</v>
      </c>
      <c r="F30" s="131">
        <v>0</v>
      </c>
      <c r="G30" s="131">
        <f t="shared" si="9"/>
        <v>0</v>
      </c>
    </row>
    <row r="31" spans="1:7" x14ac:dyDescent="0.25">
      <c r="A31" s="215" t="s">
        <v>405</v>
      </c>
      <c r="B31" s="131">
        <v>0</v>
      </c>
      <c r="C31" s="131">
        <v>0</v>
      </c>
      <c r="D31" s="131">
        <f t="shared" si="8"/>
        <v>0</v>
      </c>
      <c r="E31" s="131">
        <v>0</v>
      </c>
      <c r="F31" s="131">
        <v>0</v>
      </c>
      <c r="G31" s="131">
        <f t="shared" si="9"/>
        <v>0</v>
      </c>
    </row>
    <row r="32" spans="1:7" x14ac:dyDescent="0.25">
      <c r="A32" s="215" t="s">
        <v>406</v>
      </c>
      <c r="B32" s="131">
        <v>0</v>
      </c>
      <c r="C32" s="131">
        <v>0</v>
      </c>
      <c r="D32" s="131">
        <f t="shared" si="8"/>
        <v>0</v>
      </c>
      <c r="E32" s="131">
        <v>0</v>
      </c>
      <c r="F32" s="131">
        <v>0</v>
      </c>
      <c r="G32" s="131">
        <f t="shared" si="9"/>
        <v>0</v>
      </c>
    </row>
    <row r="33" spans="1:7" ht="14.45" customHeight="1" x14ac:dyDescent="0.25">
      <c r="A33" s="215" t="s">
        <v>407</v>
      </c>
      <c r="B33" s="131">
        <v>0</v>
      </c>
      <c r="C33" s="131">
        <v>0</v>
      </c>
      <c r="D33" s="131">
        <f t="shared" si="8"/>
        <v>0</v>
      </c>
      <c r="E33" s="131">
        <v>0</v>
      </c>
      <c r="F33" s="131">
        <v>0</v>
      </c>
      <c r="G33" s="131">
        <f t="shared" si="9"/>
        <v>0</v>
      </c>
    </row>
    <row r="34" spans="1:7" ht="14.45" customHeight="1" x14ac:dyDescent="0.25">
      <c r="A34" s="215" t="s">
        <v>408</v>
      </c>
      <c r="B34" s="132">
        <v>693681.48</v>
      </c>
      <c r="C34" s="132">
        <v>13061.92</v>
      </c>
      <c r="D34" s="131">
        <f t="shared" si="8"/>
        <v>706743.4</v>
      </c>
      <c r="E34" s="132">
        <v>495127.03</v>
      </c>
      <c r="F34" s="132">
        <v>492980.38</v>
      </c>
      <c r="G34" s="131">
        <f t="shared" si="9"/>
        <v>211616.37</v>
      </c>
    </row>
    <row r="35" spans="1:7" ht="14.45" customHeight="1" x14ac:dyDescent="0.25">
      <c r="A35" s="215" t="s">
        <v>409</v>
      </c>
      <c r="B35" s="131">
        <v>0</v>
      </c>
      <c r="C35" s="131">
        <v>0</v>
      </c>
      <c r="D35" s="131">
        <f t="shared" si="8"/>
        <v>0</v>
      </c>
      <c r="E35" s="131">
        <v>0</v>
      </c>
      <c r="F35" s="131">
        <v>0</v>
      </c>
      <c r="G35" s="131">
        <f t="shared" si="9"/>
        <v>0</v>
      </c>
    </row>
    <row r="36" spans="1:7" ht="14.45" customHeight="1" x14ac:dyDescent="0.25">
      <c r="A36" s="215" t="s">
        <v>410</v>
      </c>
      <c r="B36" s="131">
        <v>0</v>
      </c>
      <c r="C36" s="131">
        <v>0</v>
      </c>
      <c r="D36" s="131">
        <f t="shared" si="8"/>
        <v>0</v>
      </c>
      <c r="E36" s="131">
        <v>0</v>
      </c>
      <c r="F36" s="131">
        <v>0</v>
      </c>
      <c r="G36" s="131">
        <f t="shared" si="9"/>
        <v>0</v>
      </c>
    </row>
    <row r="37" spans="1:7" ht="14.45" customHeight="1" x14ac:dyDescent="0.25">
      <c r="A37" s="231" t="s">
        <v>610</v>
      </c>
      <c r="B37" s="131">
        <f>SUM(B38:B41)</f>
        <v>0</v>
      </c>
      <c r="C37" s="131">
        <f t="shared" ref="C37:G37" si="10">SUM(C38:C41)</f>
        <v>0</v>
      </c>
      <c r="D37" s="131">
        <f t="shared" si="10"/>
        <v>0</v>
      </c>
      <c r="E37" s="131">
        <f t="shared" si="10"/>
        <v>0</v>
      </c>
      <c r="F37" s="131">
        <f t="shared" si="10"/>
        <v>0</v>
      </c>
      <c r="G37" s="131">
        <f t="shared" si="10"/>
        <v>0</v>
      </c>
    </row>
    <row r="38" spans="1:7" x14ac:dyDescent="0.25">
      <c r="A38" s="216" t="s">
        <v>412</v>
      </c>
      <c r="B38" s="131">
        <v>0</v>
      </c>
      <c r="C38" s="131">
        <v>0</v>
      </c>
      <c r="D38" s="131">
        <f t="shared" ref="D38:D41" si="11">B38+C38</f>
        <v>0</v>
      </c>
      <c r="E38" s="131">
        <v>0</v>
      </c>
      <c r="F38" s="131">
        <v>0</v>
      </c>
      <c r="G38" s="131">
        <f t="shared" ref="G38:G41" si="12">D38-E38</f>
        <v>0</v>
      </c>
    </row>
    <row r="39" spans="1:7" ht="30" x14ac:dyDescent="0.25">
      <c r="A39" s="216" t="s">
        <v>413</v>
      </c>
      <c r="B39" s="131">
        <v>0</v>
      </c>
      <c r="C39" s="131">
        <v>0</v>
      </c>
      <c r="D39" s="131">
        <f t="shared" si="11"/>
        <v>0</v>
      </c>
      <c r="E39" s="131">
        <v>0</v>
      </c>
      <c r="F39" s="131">
        <v>0</v>
      </c>
      <c r="G39" s="131">
        <f t="shared" si="12"/>
        <v>0</v>
      </c>
    </row>
    <row r="40" spans="1:7" x14ac:dyDescent="0.25">
      <c r="A40" s="216" t="s">
        <v>414</v>
      </c>
      <c r="B40" s="131">
        <v>0</v>
      </c>
      <c r="C40" s="131">
        <v>0</v>
      </c>
      <c r="D40" s="131">
        <f t="shared" si="11"/>
        <v>0</v>
      </c>
      <c r="E40" s="131">
        <v>0</v>
      </c>
      <c r="F40" s="131">
        <v>0</v>
      </c>
      <c r="G40" s="131">
        <f t="shared" si="12"/>
        <v>0</v>
      </c>
    </row>
    <row r="41" spans="1:7" x14ac:dyDescent="0.25">
      <c r="A41" s="216" t="s">
        <v>415</v>
      </c>
      <c r="B41" s="131">
        <v>0</v>
      </c>
      <c r="C41" s="131">
        <v>0</v>
      </c>
      <c r="D41" s="131">
        <f t="shared" si="11"/>
        <v>0</v>
      </c>
      <c r="E41" s="131">
        <v>0</v>
      </c>
      <c r="F41" s="131">
        <v>0</v>
      </c>
      <c r="G41" s="131">
        <f t="shared" si="12"/>
        <v>0</v>
      </c>
    </row>
    <row r="42" spans="1:7" x14ac:dyDescent="0.25">
      <c r="A42" s="216"/>
      <c r="B42" s="131"/>
      <c r="C42" s="131"/>
      <c r="D42" s="131"/>
      <c r="E42" s="131"/>
      <c r="F42" s="131"/>
      <c r="G42" s="131"/>
    </row>
    <row r="43" spans="1:7" x14ac:dyDescent="0.25">
      <c r="A43" s="196" t="s">
        <v>611</v>
      </c>
      <c r="B43" s="133">
        <f>B44+B53+B61+B71</f>
        <v>49400000</v>
      </c>
      <c r="C43" s="133">
        <f t="shared" ref="C43:G43" si="13">C44+C53+C61+C71</f>
        <v>21474078.100000001</v>
      </c>
      <c r="D43" s="133">
        <f t="shared" si="13"/>
        <v>70874078.099999994</v>
      </c>
      <c r="E43" s="133">
        <f t="shared" si="13"/>
        <v>58953263.099999994</v>
      </c>
      <c r="F43" s="133">
        <f t="shared" si="13"/>
        <v>58953263.099999994</v>
      </c>
      <c r="G43" s="133">
        <f t="shared" si="13"/>
        <v>11920815.000000004</v>
      </c>
    </row>
    <row r="44" spans="1:7" x14ac:dyDescent="0.25">
      <c r="A44" s="205" t="s">
        <v>612</v>
      </c>
      <c r="B44" s="131">
        <f>SUM(B45:B52)</f>
        <v>20280000</v>
      </c>
      <c r="C44" s="131">
        <f t="shared" ref="C44:G44" si="14">SUM(C45:C52)</f>
        <v>1863595.7500000002</v>
      </c>
      <c r="D44" s="131">
        <f t="shared" si="14"/>
        <v>22143595.75</v>
      </c>
      <c r="E44" s="131">
        <f t="shared" si="14"/>
        <v>21425387.829999998</v>
      </c>
      <c r="F44" s="131">
        <f t="shared" si="14"/>
        <v>21425387.829999998</v>
      </c>
      <c r="G44" s="131">
        <f t="shared" si="14"/>
        <v>718207.91999999993</v>
      </c>
    </row>
    <row r="45" spans="1:7" x14ac:dyDescent="0.25">
      <c r="A45" s="216" t="s">
        <v>388</v>
      </c>
      <c r="B45" s="131">
        <v>0</v>
      </c>
      <c r="C45" s="131">
        <v>0</v>
      </c>
      <c r="D45" s="131">
        <f t="shared" ref="D45:D52" si="15">B45+C45</f>
        <v>0</v>
      </c>
      <c r="E45" s="131">
        <v>0</v>
      </c>
      <c r="F45" s="131">
        <v>0</v>
      </c>
      <c r="G45" s="131">
        <f t="shared" ref="G45:G52" si="16">D45-E45</f>
        <v>0</v>
      </c>
    </row>
    <row r="46" spans="1:7" x14ac:dyDescent="0.25">
      <c r="A46" s="216" t="s">
        <v>389</v>
      </c>
      <c r="B46" s="132">
        <v>0</v>
      </c>
      <c r="C46" s="132">
        <v>157529</v>
      </c>
      <c r="D46" s="131">
        <f t="shared" si="15"/>
        <v>157529</v>
      </c>
      <c r="E46" s="132">
        <v>157529</v>
      </c>
      <c r="F46" s="132">
        <v>157529</v>
      </c>
      <c r="G46" s="131">
        <f t="shared" si="16"/>
        <v>0</v>
      </c>
    </row>
    <row r="47" spans="1:7" x14ac:dyDescent="0.25">
      <c r="A47" s="216" t="s">
        <v>390</v>
      </c>
      <c r="B47" s="132">
        <v>0</v>
      </c>
      <c r="C47" s="132">
        <v>700000</v>
      </c>
      <c r="D47" s="131">
        <f t="shared" si="15"/>
        <v>700000</v>
      </c>
      <c r="E47" s="132">
        <v>0</v>
      </c>
      <c r="F47" s="132">
        <v>0</v>
      </c>
      <c r="G47" s="131">
        <f t="shared" si="16"/>
        <v>700000</v>
      </c>
    </row>
    <row r="48" spans="1:7" x14ac:dyDescent="0.25">
      <c r="A48" s="216" t="s">
        <v>391</v>
      </c>
      <c r="B48" s="131">
        <v>0</v>
      </c>
      <c r="C48" s="131">
        <v>0</v>
      </c>
      <c r="D48" s="131">
        <f t="shared" si="15"/>
        <v>0</v>
      </c>
      <c r="E48" s="131">
        <v>0</v>
      </c>
      <c r="F48" s="131">
        <v>0</v>
      </c>
      <c r="G48" s="131">
        <f t="shared" si="16"/>
        <v>0</v>
      </c>
    </row>
    <row r="49" spans="1:7" x14ac:dyDescent="0.25">
      <c r="A49" s="216" t="s">
        <v>392</v>
      </c>
      <c r="B49" s="132">
        <v>3773708.34</v>
      </c>
      <c r="C49" s="132">
        <v>-3653708.34</v>
      </c>
      <c r="D49" s="131">
        <f t="shared" si="15"/>
        <v>120000</v>
      </c>
      <c r="E49" s="132">
        <v>120000</v>
      </c>
      <c r="F49" s="132">
        <v>120000</v>
      </c>
      <c r="G49" s="131">
        <f t="shared" si="16"/>
        <v>0</v>
      </c>
    </row>
    <row r="50" spans="1:7" x14ac:dyDescent="0.25">
      <c r="A50" s="216" t="s">
        <v>393</v>
      </c>
      <c r="B50" s="131">
        <v>0</v>
      </c>
      <c r="C50" s="131">
        <v>0</v>
      </c>
      <c r="D50" s="131">
        <f t="shared" si="15"/>
        <v>0</v>
      </c>
      <c r="E50" s="131">
        <v>0</v>
      </c>
      <c r="F50" s="131">
        <v>0</v>
      </c>
      <c r="G50" s="131">
        <f t="shared" si="16"/>
        <v>0</v>
      </c>
    </row>
    <row r="51" spans="1:7" x14ac:dyDescent="0.25">
      <c r="A51" s="216" t="s">
        <v>394</v>
      </c>
      <c r="B51" s="132">
        <v>7212591.6600000001</v>
      </c>
      <c r="C51" s="132">
        <v>1987941.45</v>
      </c>
      <c r="D51" s="131">
        <f t="shared" si="15"/>
        <v>9200533.1099999994</v>
      </c>
      <c r="E51" s="132">
        <v>9200533.1099999994</v>
      </c>
      <c r="F51" s="132">
        <v>9200533.1099999994</v>
      </c>
      <c r="G51" s="131">
        <f t="shared" si="16"/>
        <v>0</v>
      </c>
    </row>
    <row r="52" spans="1:7" x14ac:dyDescent="0.25">
      <c r="A52" s="216" t="s">
        <v>395</v>
      </c>
      <c r="B52" s="132">
        <v>9293700</v>
      </c>
      <c r="C52" s="132">
        <v>2671833.64</v>
      </c>
      <c r="D52" s="131">
        <f t="shared" si="15"/>
        <v>11965533.640000001</v>
      </c>
      <c r="E52" s="132">
        <v>11947325.720000001</v>
      </c>
      <c r="F52" s="132">
        <v>11947325.720000001</v>
      </c>
      <c r="G52" s="131">
        <f t="shared" si="16"/>
        <v>18207.919999999925</v>
      </c>
    </row>
    <row r="53" spans="1:7" x14ac:dyDescent="0.25">
      <c r="A53" s="205" t="s">
        <v>396</v>
      </c>
      <c r="B53" s="131">
        <f>SUM(B54:B60)</f>
        <v>29120000</v>
      </c>
      <c r="C53" s="131">
        <f t="shared" ref="C53:G53" si="17">SUM(C54:C60)</f>
        <v>15480482.35</v>
      </c>
      <c r="D53" s="131">
        <f t="shared" si="17"/>
        <v>44600482.350000001</v>
      </c>
      <c r="E53" s="131">
        <f t="shared" si="17"/>
        <v>33397875.27</v>
      </c>
      <c r="F53" s="131">
        <f t="shared" si="17"/>
        <v>33397875.27</v>
      </c>
      <c r="G53" s="131">
        <f t="shared" si="17"/>
        <v>11202607.080000004</v>
      </c>
    </row>
    <row r="54" spans="1:7" x14ac:dyDescent="0.25">
      <c r="A54" s="216" t="s">
        <v>594</v>
      </c>
      <c r="B54" s="131">
        <v>0</v>
      </c>
      <c r="C54" s="131">
        <v>0</v>
      </c>
      <c r="D54" s="131">
        <f t="shared" ref="D54:D60" si="18">B54+C54</f>
        <v>0</v>
      </c>
      <c r="E54" s="131">
        <v>0</v>
      </c>
      <c r="F54" s="131">
        <v>0</v>
      </c>
      <c r="G54" s="131">
        <f t="shared" ref="G54:G60" si="19">D54-E54</f>
        <v>0</v>
      </c>
    </row>
    <row r="55" spans="1:7" x14ac:dyDescent="0.25">
      <c r="A55" s="216" t="s">
        <v>397</v>
      </c>
      <c r="B55" s="132">
        <v>29120000</v>
      </c>
      <c r="C55" s="132">
        <v>15219307.09</v>
      </c>
      <c r="D55" s="131">
        <f t="shared" si="18"/>
        <v>44339307.090000004</v>
      </c>
      <c r="E55" s="132">
        <v>33136704.91</v>
      </c>
      <c r="F55" s="132">
        <v>33136704.91</v>
      </c>
      <c r="G55" s="131">
        <f t="shared" si="19"/>
        <v>11202602.180000003</v>
      </c>
    </row>
    <row r="56" spans="1:7" x14ac:dyDescent="0.25">
      <c r="A56" s="216" t="s">
        <v>398</v>
      </c>
      <c r="B56" s="131">
        <v>0</v>
      </c>
      <c r="C56" s="131">
        <v>0</v>
      </c>
      <c r="D56" s="131">
        <f t="shared" si="18"/>
        <v>0</v>
      </c>
      <c r="E56" s="131">
        <v>0</v>
      </c>
      <c r="F56" s="131">
        <v>0</v>
      </c>
      <c r="G56" s="131">
        <f t="shared" si="19"/>
        <v>0</v>
      </c>
    </row>
    <row r="57" spans="1:7" x14ac:dyDescent="0.25">
      <c r="A57" s="217" t="s">
        <v>399</v>
      </c>
      <c r="B57" s="132">
        <v>0</v>
      </c>
      <c r="C57" s="132">
        <v>261175.26</v>
      </c>
      <c r="D57" s="131">
        <f t="shared" si="18"/>
        <v>261175.26</v>
      </c>
      <c r="E57" s="132">
        <v>261170.36</v>
      </c>
      <c r="F57" s="132">
        <v>261170.36</v>
      </c>
      <c r="G57" s="131">
        <f t="shared" si="19"/>
        <v>4.9000000000232831</v>
      </c>
    </row>
    <row r="58" spans="1:7" x14ac:dyDescent="0.25">
      <c r="A58" s="216" t="s">
        <v>595</v>
      </c>
      <c r="B58" s="131">
        <v>0</v>
      </c>
      <c r="C58" s="131">
        <v>0</v>
      </c>
      <c r="D58" s="131">
        <f t="shared" si="18"/>
        <v>0</v>
      </c>
      <c r="E58" s="131">
        <v>0</v>
      </c>
      <c r="F58" s="131">
        <v>0</v>
      </c>
      <c r="G58" s="131">
        <f t="shared" si="19"/>
        <v>0</v>
      </c>
    </row>
    <row r="59" spans="1:7" x14ac:dyDescent="0.25">
      <c r="A59" s="216" t="s">
        <v>400</v>
      </c>
      <c r="B59" s="131">
        <v>0</v>
      </c>
      <c r="C59" s="131">
        <v>0</v>
      </c>
      <c r="D59" s="131">
        <f t="shared" si="18"/>
        <v>0</v>
      </c>
      <c r="E59" s="131">
        <v>0</v>
      </c>
      <c r="F59" s="131">
        <v>0</v>
      </c>
      <c r="G59" s="131">
        <f t="shared" si="19"/>
        <v>0</v>
      </c>
    </row>
    <row r="60" spans="1:7" x14ac:dyDescent="0.25">
      <c r="A60" s="216" t="s">
        <v>401</v>
      </c>
      <c r="B60" s="131">
        <v>0</v>
      </c>
      <c r="C60" s="131">
        <v>0</v>
      </c>
      <c r="D60" s="131">
        <f t="shared" si="18"/>
        <v>0</v>
      </c>
      <c r="E60" s="131">
        <v>0</v>
      </c>
      <c r="F60" s="131">
        <v>0</v>
      </c>
      <c r="G60" s="131">
        <f t="shared" si="19"/>
        <v>0</v>
      </c>
    </row>
    <row r="61" spans="1:7" x14ac:dyDescent="0.25">
      <c r="A61" s="205" t="s">
        <v>402</v>
      </c>
      <c r="B61" s="131">
        <f>SUM(B62:B70)</f>
        <v>0</v>
      </c>
      <c r="C61" s="131">
        <f t="shared" ref="C61:G61" si="20">SUM(C62:C70)</f>
        <v>4130000</v>
      </c>
      <c r="D61" s="131">
        <f t="shared" si="20"/>
        <v>4130000</v>
      </c>
      <c r="E61" s="131">
        <f t="shared" si="20"/>
        <v>4130000</v>
      </c>
      <c r="F61" s="131">
        <f t="shared" si="20"/>
        <v>4130000</v>
      </c>
      <c r="G61" s="131">
        <f t="shared" si="20"/>
        <v>0</v>
      </c>
    </row>
    <row r="62" spans="1:7" x14ac:dyDescent="0.25">
      <c r="A62" s="216" t="s">
        <v>403</v>
      </c>
      <c r="B62" s="131">
        <v>0</v>
      </c>
      <c r="C62" s="131">
        <v>0</v>
      </c>
      <c r="D62" s="131">
        <f t="shared" ref="D62:D70" si="21">B62+C62</f>
        <v>0</v>
      </c>
      <c r="E62" s="131">
        <v>0</v>
      </c>
      <c r="F62" s="131">
        <v>0</v>
      </c>
      <c r="G62" s="131">
        <f t="shared" ref="G62:G70" si="22">D62-E62</f>
        <v>0</v>
      </c>
    </row>
    <row r="63" spans="1:7" x14ac:dyDescent="0.25">
      <c r="A63" s="216" t="s">
        <v>404</v>
      </c>
      <c r="B63" s="131">
        <v>0</v>
      </c>
      <c r="C63" s="131">
        <v>0</v>
      </c>
      <c r="D63" s="131">
        <f t="shared" si="21"/>
        <v>0</v>
      </c>
      <c r="E63" s="131">
        <v>0</v>
      </c>
      <c r="F63" s="131">
        <v>0</v>
      </c>
      <c r="G63" s="131">
        <f t="shared" si="22"/>
        <v>0</v>
      </c>
    </row>
    <row r="64" spans="1:7" x14ac:dyDescent="0.25">
      <c r="A64" s="216" t="s">
        <v>596</v>
      </c>
      <c r="B64" s="131">
        <v>0</v>
      </c>
      <c r="C64" s="131">
        <v>0</v>
      </c>
      <c r="D64" s="131">
        <f t="shared" si="21"/>
        <v>0</v>
      </c>
      <c r="E64" s="131">
        <v>0</v>
      </c>
      <c r="F64" s="131">
        <v>0</v>
      </c>
      <c r="G64" s="131">
        <f t="shared" si="22"/>
        <v>0</v>
      </c>
    </row>
    <row r="65" spans="1:7" x14ac:dyDescent="0.25">
      <c r="A65" s="216" t="s">
        <v>405</v>
      </c>
      <c r="B65" s="131">
        <v>0</v>
      </c>
      <c r="C65" s="131">
        <v>0</v>
      </c>
      <c r="D65" s="131">
        <f t="shared" si="21"/>
        <v>0</v>
      </c>
      <c r="E65" s="131">
        <v>0</v>
      </c>
      <c r="F65" s="131">
        <v>0</v>
      </c>
      <c r="G65" s="131">
        <f t="shared" si="22"/>
        <v>0</v>
      </c>
    </row>
    <row r="66" spans="1:7" x14ac:dyDescent="0.25">
      <c r="A66" s="216" t="s">
        <v>406</v>
      </c>
      <c r="B66" s="131">
        <v>0</v>
      </c>
      <c r="C66" s="131">
        <v>0</v>
      </c>
      <c r="D66" s="131">
        <f t="shared" si="21"/>
        <v>0</v>
      </c>
      <c r="E66" s="131">
        <v>0</v>
      </c>
      <c r="F66" s="131">
        <v>0</v>
      </c>
      <c r="G66" s="131">
        <f t="shared" si="22"/>
        <v>0</v>
      </c>
    </row>
    <row r="67" spans="1:7" x14ac:dyDescent="0.25">
      <c r="A67" s="216" t="s">
        <v>407</v>
      </c>
      <c r="B67" s="131">
        <v>0</v>
      </c>
      <c r="C67" s="131">
        <v>0</v>
      </c>
      <c r="D67" s="131">
        <f t="shared" si="21"/>
        <v>0</v>
      </c>
      <c r="E67" s="131">
        <v>0</v>
      </c>
      <c r="F67" s="131">
        <v>0</v>
      </c>
      <c r="G67" s="131">
        <f t="shared" si="22"/>
        <v>0</v>
      </c>
    </row>
    <row r="68" spans="1:7" x14ac:dyDescent="0.25">
      <c r="A68" s="216" t="s">
        <v>408</v>
      </c>
      <c r="B68" s="132">
        <v>0</v>
      </c>
      <c r="C68" s="132">
        <v>4130000</v>
      </c>
      <c r="D68" s="131">
        <f t="shared" si="21"/>
        <v>4130000</v>
      </c>
      <c r="E68" s="132">
        <v>4130000</v>
      </c>
      <c r="F68" s="132">
        <v>4130000</v>
      </c>
      <c r="G68" s="131">
        <f t="shared" si="22"/>
        <v>0</v>
      </c>
    </row>
    <row r="69" spans="1:7" x14ac:dyDescent="0.25">
      <c r="A69" s="216" t="s">
        <v>409</v>
      </c>
      <c r="B69" s="131">
        <v>0</v>
      </c>
      <c r="C69" s="131">
        <v>0</v>
      </c>
      <c r="D69" s="131">
        <f t="shared" si="21"/>
        <v>0</v>
      </c>
      <c r="E69" s="131">
        <v>0</v>
      </c>
      <c r="F69" s="131">
        <v>0</v>
      </c>
      <c r="G69" s="131">
        <f t="shared" si="22"/>
        <v>0</v>
      </c>
    </row>
    <row r="70" spans="1:7" x14ac:dyDescent="0.25">
      <c r="A70" s="216" t="s">
        <v>410</v>
      </c>
      <c r="B70" s="131">
        <v>0</v>
      </c>
      <c r="C70" s="131">
        <v>0</v>
      </c>
      <c r="D70" s="131">
        <f t="shared" si="21"/>
        <v>0</v>
      </c>
      <c r="E70" s="131">
        <v>0</v>
      </c>
      <c r="F70" s="131">
        <v>0</v>
      </c>
      <c r="G70" s="131">
        <f t="shared" si="22"/>
        <v>0</v>
      </c>
    </row>
    <row r="71" spans="1:7" x14ac:dyDescent="0.25">
      <c r="A71" s="231" t="s">
        <v>411</v>
      </c>
      <c r="B71" s="134">
        <f>SUM(B72:B75)</f>
        <v>0</v>
      </c>
      <c r="C71" s="134">
        <f t="shared" ref="C71:G71" si="23">SUM(C72:C75)</f>
        <v>0</v>
      </c>
      <c r="D71" s="134">
        <f t="shared" si="23"/>
        <v>0</v>
      </c>
      <c r="E71" s="134">
        <f t="shared" si="23"/>
        <v>0</v>
      </c>
      <c r="F71" s="134">
        <f t="shared" si="23"/>
        <v>0</v>
      </c>
      <c r="G71" s="134">
        <f t="shared" si="23"/>
        <v>0</v>
      </c>
    </row>
    <row r="72" spans="1:7" x14ac:dyDescent="0.25">
      <c r="A72" s="216" t="s">
        <v>412</v>
      </c>
      <c r="B72" s="131">
        <v>0</v>
      </c>
      <c r="C72" s="131">
        <v>0</v>
      </c>
      <c r="D72" s="131">
        <f t="shared" ref="D72:D75" si="24">B72+C72</f>
        <v>0</v>
      </c>
      <c r="E72" s="131">
        <v>0</v>
      </c>
      <c r="F72" s="131">
        <v>0</v>
      </c>
      <c r="G72" s="131">
        <f t="shared" ref="G72:G75" si="25">D72-E72</f>
        <v>0</v>
      </c>
    </row>
    <row r="73" spans="1:7" ht="30" x14ac:dyDescent="0.25">
      <c r="A73" s="216" t="s">
        <v>413</v>
      </c>
      <c r="B73" s="131">
        <v>0</v>
      </c>
      <c r="C73" s="131">
        <v>0</v>
      </c>
      <c r="D73" s="131">
        <f t="shared" si="24"/>
        <v>0</v>
      </c>
      <c r="E73" s="131">
        <v>0</v>
      </c>
      <c r="F73" s="131">
        <v>0</v>
      </c>
      <c r="G73" s="131">
        <f t="shared" si="25"/>
        <v>0</v>
      </c>
    </row>
    <row r="74" spans="1:7" x14ac:dyDescent="0.25">
      <c r="A74" s="216" t="s">
        <v>414</v>
      </c>
      <c r="B74" s="131">
        <v>0</v>
      </c>
      <c r="C74" s="131">
        <v>0</v>
      </c>
      <c r="D74" s="131">
        <f t="shared" si="24"/>
        <v>0</v>
      </c>
      <c r="E74" s="131">
        <v>0</v>
      </c>
      <c r="F74" s="131">
        <v>0</v>
      </c>
      <c r="G74" s="131">
        <f t="shared" si="25"/>
        <v>0</v>
      </c>
    </row>
    <row r="75" spans="1:7" x14ac:dyDescent="0.25">
      <c r="A75" s="216" t="s">
        <v>415</v>
      </c>
      <c r="B75" s="131">
        <v>0</v>
      </c>
      <c r="C75" s="131">
        <v>0</v>
      </c>
      <c r="D75" s="131">
        <f t="shared" si="24"/>
        <v>0</v>
      </c>
      <c r="E75" s="131">
        <v>0</v>
      </c>
      <c r="F75" s="131">
        <v>0</v>
      </c>
      <c r="G75" s="131">
        <f t="shared" si="25"/>
        <v>0</v>
      </c>
    </row>
    <row r="76" spans="1:7" x14ac:dyDescent="0.25">
      <c r="A76" s="189"/>
      <c r="B76" s="135"/>
      <c r="C76" s="135"/>
      <c r="D76" s="135"/>
      <c r="E76" s="135"/>
      <c r="F76" s="135"/>
      <c r="G76" s="135"/>
    </row>
    <row r="77" spans="1:7" x14ac:dyDescent="0.25">
      <c r="A77" s="196" t="s">
        <v>376</v>
      </c>
      <c r="B77" s="133">
        <f>B9+B43</f>
        <v>147124900</v>
      </c>
      <c r="C77" s="133">
        <f t="shared" ref="C77:G77" si="26">C9+C43</f>
        <v>20089929.330000002</v>
      </c>
      <c r="D77" s="133">
        <f t="shared" si="26"/>
        <v>167214829.32999998</v>
      </c>
      <c r="E77" s="133">
        <f t="shared" si="26"/>
        <v>148920177.26999998</v>
      </c>
      <c r="F77" s="133">
        <f t="shared" si="26"/>
        <v>148613883.11000001</v>
      </c>
      <c r="G77" s="133">
        <f t="shared" si="26"/>
        <v>18294652.06000001</v>
      </c>
    </row>
    <row r="78" spans="1:7" x14ac:dyDescent="0.25">
      <c r="A78" s="36"/>
      <c r="B78" s="147"/>
      <c r="C78" s="147"/>
      <c r="D78" s="147"/>
      <c r="E78" s="147"/>
      <c r="F78" s="147"/>
      <c r="G78" s="14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00000000-0002-0000-07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34"/>
  <sheetViews>
    <sheetView showGridLines="0" zoomScale="75" zoomScaleNormal="75" workbookViewId="0">
      <selection activeCell="A9" sqref="A9:G3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258" t="s">
        <v>416</v>
      </c>
      <c r="B1" s="241"/>
      <c r="C1" s="241"/>
      <c r="D1" s="241"/>
      <c r="E1" s="241"/>
      <c r="F1" s="241"/>
      <c r="G1" s="242"/>
    </row>
    <row r="2" spans="1:7" x14ac:dyDescent="0.25">
      <c r="A2" s="72" t="str">
        <f>'Formato 1'!A2</f>
        <v xml:space="preserve"> Municipio de Victoria, Gto.</v>
      </c>
      <c r="B2" s="73"/>
      <c r="C2" s="73"/>
      <c r="D2" s="73"/>
      <c r="E2" s="73"/>
      <c r="F2" s="73"/>
      <c r="G2" s="74"/>
    </row>
    <row r="3" spans="1:7" x14ac:dyDescent="0.25">
      <c r="A3" s="75" t="s">
        <v>293</v>
      </c>
      <c r="B3" s="76"/>
      <c r="C3" s="76"/>
      <c r="D3" s="76"/>
      <c r="E3" s="76"/>
      <c r="F3" s="76"/>
      <c r="G3" s="77"/>
    </row>
    <row r="4" spans="1:7" x14ac:dyDescent="0.25">
      <c r="A4" s="75" t="s">
        <v>417</v>
      </c>
      <c r="B4" s="76"/>
      <c r="C4" s="76"/>
      <c r="D4" s="76"/>
      <c r="E4" s="76"/>
      <c r="F4" s="76"/>
      <c r="G4" s="77"/>
    </row>
    <row r="5" spans="1:7" x14ac:dyDescent="0.25">
      <c r="A5" s="75" t="str">
        <f>'Formato 3'!A4</f>
        <v>Del 1 de Julio al 31 de Diciembre de 2025 (b)</v>
      </c>
      <c r="B5" s="76"/>
      <c r="C5" s="76"/>
      <c r="D5" s="76"/>
      <c r="E5" s="76"/>
      <c r="F5" s="76"/>
      <c r="G5" s="77"/>
    </row>
    <row r="6" spans="1:7" x14ac:dyDescent="0.25">
      <c r="A6" s="78" t="s">
        <v>2</v>
      </c>
      <c r="B6" s="79"/>
      <c r="C6" s="79"/>
      <c r="D6" s="79"/>
      <c r="E6" s="79"/>
      <c r="F6" s="79"/>
      <c r="G6" s="80"/>
    </row>
    <row r="7" spans="1:7" x14ac:dyDescent="0.25">
      <c r="A7" s="253" t="s">
        <v>418</v>
      </c>
      <c r="B7" s="256" t="s">
        <v>295</v>
      </c>
      <c r="C7" s="256"/>
      <c r="D7" s="256"/>
      <c r="E7" s="256"/>
      <c r="F7" s="256"/>
      <c r="G7" s="256" t="s">
        <v>296</v>
      </c>
    </row>
    <row r="8" spans="1:7" ht="30" x14ac:dyDescent="0.25">
      <c r="A8" s="254"/>
      <c r="B8" s="7" t="s">
        <v>297</v>
      </c>
      <c r="C8" s="22" t="s">
        <v>385</v>
      </c>
      <c r="D8" s="22" t="s">
        <v>228</v>
      </c>
      <c r="E8" s="22" t="s">
        <v>185</v>
      </c>
      <c r="F8" s="22" t="s">
        <v>202</v>
      </c>
      <c r="G8" s="263"/>
    </row>
    <row r="9" spans="1:7" ht="15.75" customHeight="1" x14ac:dyDescent="0.25">
      <c r="A9" s="233" t="s">
        <v>419</v>
      </c>
      <c r="B9" s="136">
        <f>B10+B11+B12+B15+B16+B19</f>
        <v>45960953.450000003</v>
      </c>
      <c r="C9" s="136">
        <f t="shared" ref="C9:G9" si="0">C10+C11+C12+C15+C16+C19</f>
        <v>-2006466.02</v>
      </c>
      <c r="D9" s="136">
        <f t="shared" si="0"/>
        <v>43954487.43</v>
      </c>
      <c r="E9" s="136">
        <f t="shared" si="0"/>
        <v>42562926.219999999</v>
      </c>
      <c r="F9" s="136">
        <f t="shared" si="0"/>
        <v>42547454.390000001</v>
      </c>
      <c r="G9" s="136">
        <f t="shared" si="0"/>
        <v>1391561.2100000009</v>
      </c>
    </row>
    <row r="10" spans="1:7" x14ac:dyDescent="0.25">
      <c r="A10" s="205" t="s">
        <v>613</v>
      </c>
      <c r="B10" s="137">
        <v>45960953.450000003</v>
      </c>
      <c r="C10" s="137">
        <v>-2006466.02</v>
      </c>
      <c r="D10" s="138">
        <f>B10+C10</f>
        <v>43954487.43</v>
      </c>
      <c r="E10" s="137">
        <v>42562926.219999999</v>
      </c>
      <c r="F10" s="137">
        <v>42547454.390000001</v>
      </c>
      <c r="G10" s="138">
        <f>D10-E10</f>
        <v>1391561.2100000009</v>
      </c>
    </row>
    <row r="11" spans="1:7" ht="15.75" customHeight="1" x14ac:dyDescent="0.25">
      <c r="A11" s="205" t="s">
        <v>420</v>
      </c>
      <c r="B11" s="138">
        <v>0</v>
      </c>
      <c r="C11" s="138">
        <v>0</v>
      </c>
      <c r="D11" s="138">
        <f>B11+C11</f>
        <v>0</v>
      </c>
      <c r="E11" s="138">
        <v>0</v>
      </c>
      <c r="F11" s="138">
        <v>0</v>
      </c>
      <c r="G11" s="138">
        <f>D11-E11</f>
        <v>0</v>
      </c>
    </row>
    <row r="12" spans="1:7" x14ac:dyDescent="0.25">
      <c r="A12" s="205" t="s">
        <v>421</v>
      </c>
      <c r="B12" s="138">
        <f>B13+B14</f>
        <v>0</v>
      </c>
      <c r="C12" s="138">
        <f t="shared" ref="C12:G12" si="1">C13+C14</f>
        <v>0</v>
      </c>
      <c r="D12" s="138">
        <f t="shared" si="1"/>
        <v>0</v>
      </c>
      <c r="E12" s="138">
        <f t="shared" si="1"/>
        <v>0</v>
      </c>
      <c r="F12" s="138">
        <f t="shared" si="1"/>
        <v>0</v>
      </c>
      <c r="G12" s="138">
        <f t="shared" si="1"/>
        <v>0</v>
      </c>
    </row>
    <row r="13" spans="1:7" x14ac:dyDescent="0.25">
      <c r="A13" s="215" t="s">
        <v>422</v>
      </c>
      <c r="B13" s="138">
        <v>0</v>
      </c>
      <c r="C13" s="138">
        <v>0</v>
      </c>
      <c r="D13" s="138">
        <f>B13+C13</f>
        <v>0</v>
      </c>
      <c r="E13" s="138">
        <v>0</v>
      </c>
      <c r="F13" s="138">
        <v>0</v>
      </c>
      <c r="G13" s="138">
        <f>D13-E13</f>
        <v>0</v>
      </c>
    </row>
    <row r="14" spans="1:7" x14ac:dyDescent="0.25">
      <c r="A14" s="215" t="s">
        <v>423</v>
      </c>
      <c r="B14" s="138">
        <v>0</v>
      </c>
      <c r="C14" s="138">
        <v>0</v>
      </c>
      <c r="D14" s="138">
        <f>B14+C14</f>
        <v>0</v>
      </c>
      <c r="E14" s="138">
        <v>0</v>
      </c>
      <c r="F14" s="138">
        <v>0</v>
      </c>
      <c r="G14" s="138">
        <f>D14-E14</f>
        <v>0</v>
      </c>
    </row>
    <row r="15" spans="1:7" x14ac:dyDescent="0.25">
      <c r="A15" s="205" t="s">
        <v>424</v>
      </c>
      <c r="B15" s="138">
        <v>0</v>
      </c>
      <c r="C15" s="138">
        <v>0</v>
      </c>
      <c r="D15" s="138">
        <f>B15+C15</f>
        <v>0</v>
      </c>
      <c r="E15" s="138">
        <v>0</v>
      </c>
      <c r="F15" s="138">
        <v>0</v>
      </c>
      <c r="G15" s="138">
        <f>D15-E15</f>
        <v>0</v>
      </c>
    </row>
    <row r="16" spans="1:7" ht="30" x14ac:dyDescent="0.25">
      <c r="A16" s="231" t="s">
        <v>425</v>
      </c>
      <c r="B16" s="138">
        <f>B17+B18</f>
        <v>0</v>
      </c>
      <c r="C16" s="138">
        <f t="shared" ref="C16:G16" si="2">C17+C18</f>
        <v>0</v>
      </c>
      <c r="D16" s="138">
        <f t="shared" si="2"/>
        <v>0</v>
      </c>
      <c r="E16" s="138">
        <f t="shared" si="2"/>
        <v>0</v>
      </c>
      <c r="F16" s="138">
        <f t="shared" si="2"/>
        <v>0</v>
      </c>
      <c r="G16" s="138">
        <f t="shared" si="2"/>
        <v>0</v>
      </c>
    </row>
    <row r="17" spans="1:7" x14ac:dyDescent="0.25">
      <c r="A17" s="215" t="s">
        <v>426</v>
      </c>
      <c r="B17" s="138">
        <v>0</v>
      </c>
      <c r="C17" s="138">
        <v>0</v>
      </c>
      <c r="D17" s="138">
        <f>B17+C17</f>
        <v>0</v>
      </c>
      <c r="E17" s="138">
        <v>0</v>
      </c>
      <c r="F17" s="138">
        <v>0</v>
      </c>
      <c r="G17" s="138">
        <f>D17-E17</f>
        <v>0</v>
      </c>
    </row>
    <row r="18" spans="1:7" x14ac:dyDescent="0.25">
      <c r="A18" s="215" t="s">
        <v>427</v>
      </c>
      <c r="B18" s="138">
        <v>0</v>
      </c>
      <c r="C18" s="138">
        <v>0</v>
      </c>
      <c r="D18" s="138">
        <f>B18+C18</f>
        <v>0</v>
      </c>
      <c r="E18" s="138">
        <v>0</v>
      </c>
      <c r="F18" s="138">
        <v>0</v>
      </c>
      <c r="G18" s="138">
        <f>D18-E18</f>
        <v>0</v>
      </c>
    </row>
    <row r="19" spans="1:7" x14ac:dyDescent="0.25">
      <c r="A19" s="205" t="s">
        <v>428</v>
      </c>
      <c r="B19" s="138">
        <v>0</v>
      </c>
      <c r="C19" s="138">
        <v>0</v>
      </c>
      <c r="D19" s="138">
        <f>B19+C19</f>
        <v>0</v>
      </c>
      <c r="E19" s="138">
        <v>0</v>
      </c>
      <c r="F19" s="138">
        <v>0</v>
      </c>
      <c r="G19" s="138">
        <f>D19-E19</f>
        <v>0</v>
      </c>
    </row>
    <row r="20" spans="1:7" x14ac:dyDescent="0.25">
      <c r="A20" s="189"/>
      <c r="B20" s="139"/>
      <c r="C20" s="139"/>
      <c r="D20" s="139"/>
      <c r="E20" s="139"/>
      <c r="F20" s="139"/>
      <c r="G20" s="139"/>
    </row>
    <row r="21" spans="1:7" x14ac:dyDescent="0.25">
      <c r="A21" s="232" t="s">
        <v>614</v>
      </c>
      <c r="B21" s="136">
        <f>B22+B23+B24+B27+B28+B31</f>
        <v>2713000</v>
      </c>
      <c r="C21" s="136">
        <f t="shared" ref="C21:G21" si="3">C22+C23+C24+C27+C28+C31</f>
        <v>-320372.55</v>
      </c>
      <c r="D21" s="136">
        <f t="shared" si="3"/>
        <v>2392627.4500000002</v>
      </c>
      <c r="E21" s="136">
        <f t="shared" si="3"/>
        <v>2392622.5499999998</v>
      </c>
      <c r="F21" s="136">
        <f t="shared" si="3"/>
        <v>2392622.5499999998</v>
      </c>
      <c r="G21" s="136">
        <f t="shared" si="3"/>
        <v>4.900000000372529</v>
      </c>
    </row>
    <row r="22" spans="1:7" x14ac:dyDescent="0.25">
      <c r="A22" s="205" t="s">
        <v>613</v>
      </c>
      <c r="B22" s="137">
        <v>2713000</v>
      </c>
      <c r="C22" s="137">
        <v>-320372.55</v>
      </c>
      <c r="D22" s="138">
        <f>B22+C22</f>
        <v>2392627.4500000002</v>
      </c>
      <c r="E22" s="137">
        <v>2392622.5499999998</v>
      </c>
      <c r="F22" s="137">
        <v>2392622.5499999998</v>
      </c>
      <c r="G22" s="138">
        <f>D22-E22</f>
        <v>4.900000000372529</v>
      </c>
    </row>
    <row r="23" spans="1:7" x14ac:dyDescent="0.25">
      <c r="A23" s="205" t="s">
        <v>420</v>
      </c>
      <c r="B23" s="138">
        <v>0</v>
      </c>
      <c r="C23" s="138">
        <v>0</v>
      </c>
      <c r="D23" s="138">
        <f>B23+C23</f>
        <v>0</v>
      </c>
      <c r="E23" s="138">
        <v>0</v>
      </c>
      <c r="F23" s="138">
        <v>0</v>
      </c>
      <c r="G23" s="138">
        <f>D23-E23</f>
        <v>0</v>
      </c>
    </row>
    <row r="24" spans="1:7" x14ac:dyDescent="0.25">
      <c r="A24" s="205" t="s">
        <v>421</v>
      </c>
      <c r="B24" s="138">
        <f>B25+B26</f>
        <v>0</v>
      </c>
      <c r="C24" s="138">
        <f>C25+C26</f>
        <v>0</v>
      </c>
      <c r="D24" s="138">
        <f>D25+D26</f>
        <v>0</v>
      </c>
      <c r="E24" s="138">
        <f t="shared" ref="E24:G24" si="4">E25+E26</f>
        <v>0</v>
      </c>
      <c r="F24" s="138">
        <f t="shared" si="4"/>
        <v>0</v>
      </c>
      <c r="G24" s="138">
        <f t="shared" si="4"/>
        <v>0</v>
      </c>
    </row>
    <row r="25" spans="1:7" x14ac:dyDescent="0.25">
      <c r="A25" s="215" t="s">
        <v>422</v>
      </c>
      <c r="B25" s="138">
        <v>0</v>
      </c>
      <c r="C25" s="138">
        <v>0</v>
      </c>
      <c r="D25" s="138">
        <f>B25+C25</f>
        <v>0</v>
      </c>
      <c r="E25" s="138">
        <v>0</v>
      </c>
      <c r="F25" s="138">
        <v>0</v>
      </c>
      <c r="G25" s="138">
        <f>D25-E25</f>
        <v>0</v>
      </c>
    </row>
    <row r="26" spans="1:7" x14ac:dyDescent="0.25">
      <c r="A26" s="215" t="s">
        <v>423</v>
      </c>
      <c r="B26" s="138">
        <v>0</v>
      </c>
      <c r="C26" s="138">
        <v>0</v>
      </c>
      <c r="D26" s="138">
        <f>B26+C26</f>
        <v>0</v>
      </c>
      <c r="E26" s="138">
        <v>0</v>
      </c>
      <c r="F26" s="138">
        <v>0</v>
      </c>
      <c r="G26" s="138">
        <f>D26-E26</f>
        <v>0</v>
      </c>
    </row>
    <row r="27" spans="1:7" x14ac:dyDescent="0.25">
      <c r="A27" s="205" t="s">
        <v>424</v>
      </c>
      <c r="B27" s="138">
        <v>0</v>
      </c>
      <c r="C27" s="138">
        <v>0</v>
      </c>
      <c r="D27" s="138">
        <f>B27+C27</f>
        <v>0</v>
      </c>
      <c r="E27" s="138">
        <v>0</v>
      </c>
      <c r="F27" s="138">
        <v>0</v>
      </c>
      <c r="G27" s="138">
        <f>D27-E27</f>
        <v>0</v>
      </c>
    </row>
    <row r="28" spans="1:7" ht="30" x14ac:dyDescent="0.25">
      <c r="A28" s="231" t="s">
        <v>425</v>
      </c>
      <c r="B28" s="138">
        <f>B29+B30</f>
        <v>0</v>
      </c>
      <c r="C28" s="138">
        <f t="shared" ref="C28:G28" si="5">C29+C30</f>
        <v>0</v>
      </c>
      <c r="D28" s="138">
        <f t="shared" si="5"/>
        <v>0</v>
      </c>
      <c r="E28" s="138">
        <f t="shared" si="5"/>
        <v>0</v>
      </c>
      <c r="F28" s="138">
        <f t="shared" si="5"/>
        <v>0</v>
      </c>
      <c r="G28" s="138">
        <f t="shared" si="5"/>
        <v>0</v>
      </c>
    </row>
    <row r="29" spans="1:7" x14ac:dyDescent="0.25">
      <c r="A29" s="215" t="s">
        <v>426</v>
      </c>
      <c r="B29" s="138">
        <v>0</v>
      </c>
      <c r="C29" s="138">
        <v>0</v>
      </c>
      <c r="D29" s="138">
        <f>B29+C29</f>
        <v>0</v>
      </c>
      <c r="E29" s="138">
        <v>0</v>
      </c>
      <c r="F29" s="138">
        <v>0</v>
      </c>
      <c r="G29" s="138">
        <f>D29-E29</f>
        <v>0</v>
      </c>
    </row>
    <row r="30" spans="1:7" x14ac:dyDescent="0.25">
      <c r="A30" s="215" t="s">
        <v>427</v>
      </c>
      <c r="B30" s="138">
        <v>0</v>
      </c>
      <c r="C30" s="138">
        <v>0</v>
      </c>
      <c r="D30" s="138">
        <f>B30+C30</f>
        <v>0</v>
      </c>
      <c r="E30" s="138">
        <v>0</v>
      </c>
      <c r="F30" s="138">
        <v>0</v>
      </c>
      <c r="G30" s="138">
        <f>D30-E30</f>
        <v>0</v>
      </c>
    </row>
    <row r="31" spans="1:7" x14ac:dyDescent="0.25">
      <c r="A31" s="205" t="s">
        <v>428</v>
      </c>
      <c r="B31" s="138">
        <v>0</v>
      </c>
      <c r="C31" s="138">
        <v>0</v>
      </c>
      <c r="D31" s="138">
        <f>B31+C31</f>
        <v>0</v>
      </c>
      <c r="E31" s="138">
        <v>0</v>
      </c>
      <c r="F31" s="138">
        <v>0</v>
      </c>
      <c r="G31" s="138">
        <f>D31-E31</f>
        <v>0</v>
      </c>
    </row>
    <row r="32" spans="1:7" x14ac:dyDescent="0.25">
      <c r="A32" s="189"/>
      <c r="B32" s="139"/>
      <c r="C32" s="139"/>
      <c r="D32" s="139"/>
      <c r="E32" s="139"/>
      <c r="F32" s="139"/>
      <c r="G32" s="139"/>
    </row>
    <row r="33" spans="1:7" ht="14.45" customHeight="1" x14ac:dyDescent="0.25">
      <c r="A33" s="196" t="s">
        <v>615</v>
      </c>
      <c r="B33" s="136">
        <f>B9+B21</f>
        <v>48673953.450000003</v>
      </c>
      <c r="C33" s="136">
        <f t="shared" ref="C33:G33" si="6">C9+C21</f>
        <v>-2326838.5699999998</v>
      </c>
      <c r="D33" s="136">
        <f t="shared" si="6"/>
        <v>46347114.880000003</v>
      </c>
      <c r="E33" s="136">
        <f t="shared" si="6"/>
        <v>44955548.769999996</v>
      </c>
      <c r="F33" s="136">
        <f t="shared" si="6"/>
        <v>44940076.939999998</v>
      </c>
      <c r="G33" s="136">
        <f t="shared" si="6"/>
        <v>1391566.1100000013</v>
      </c>
    </row>
    <row r="34" spans="1:7" ht="14.45" customHeight="1" x14ac:dyDescent="0.25">
      <c r="A34" s="36"/>
      <c r="B34" s="148"/>
      <c r="C34" s="148"/>
      <c r="D34" s="148"/>
      <c r="E34" s="148"/>
      <c r="F34" s="148"/>
      <c r="G34" s="14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00000000-0002-0000-08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37"/>
  <sheetViews>
    <sheetView showGridLines="0" zoomScale="75" zoomScaleNormal="75" workbookViewId="0">
      <selection activeCell="A9" sqref="A9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58" t="s">
        <v>429</v>
      </c>
      <c r="B1" s="241"/>
      <c r="C1" s="241"/>
      <c r="D1" s="241"/>
      <c r="E1" s="241"/>
      <c r="F1" s="241"/>
      <c r="G1" s="242"/>
    </row>
    <row r="2" spans="1:7" x14ac:dyDescent="0.25">
      <c r="A2" s="243" t="str">
        <f>'Formato 1'!A2</f>
        <v xml:space="preserve"> Municipio de Victoria, Gto.</v>
      </c>
      <c r="B2" s="244"/>
      <c r="C2" s="244"/>
      <c r="D2" s="244"/>
      <c r="E2" s="244"/>
      <c r="F2" s="244"/>
      <c r="G2" s="245"/>
    </row>
    <row r="3" spans="1:7" x14ac:dyDescent="0.25">
      <c r="A3" s="246" t="s">
        <v>430</v>
      </c>
      <c r="B3" s="247"/>
      <c r="C3" s="247"/>
      <c r="D3" s="247"/>
      <c r="E3" s="247"/>
      <c r="F3" s="247"/>
      <c r="G3" s="248"/>
    </row>
    <row r="4" spans="1:7" x14ac:dyDescent="0.25">
      <c r="A4" s="246" t="s">
        <v>2</v>
      </c>
      <c r="B4" s="247"/>
      <c r="C4" s="247"/>
      <c r="D4" s="247"/>
      <c r="E4" s="247"/>
      <c r="F4" s="247"/>
      <c r="G4" s="248"/>
    </row>
    <row r="5" spans="1:7" x14ac:dyDescent="0.25">
      <c r="A5" s="249" t="s">
        <v>431</v>
      </c>
      <c r="B5" s="250"/>
      <c r="C5" s="250"/>
      <c r="D5" s="250"/>
      <c r="E5" s="250"/>
      <c r="F5" s="250"/>
      <c r="G5" s="251"/>
    </row>
    <row r="6" spans="1:7" ht="30" x14ac:dyDescent="0.25">
      <c r="A6" s="101" t="s">
        <v>561</v>
      </c>
      <c r="B6" s="7" t="s">
        <v>562</v>
      </c>
      <c r="C6" s="22" t="s">
        <v>540</v>
      </c>
      <c r="D6" s="22" t="s">
        <v>541</v>
      </c>
      <c r="E6" s="22" t="s">
        <v>542</v>
      </c>
      <c r="F6" s="22" t="s">
        <v>543</v>
      </c>
      <c r="G6" s="22" t="s">
        <v>544</v>
      </c>
    </row>
    <row r="7" spans="1:7" ht="15.75" customHeight="1" x14ac:dyDescent="0.25">
      <c r="A7" s="19" t="s">
        <v>545</v>
      </c>
      <c r="B7" s="81">
        <f>SUM(B8:B19)</f>
        <v>0</v>
      </c>
      <c r="C7" s="81">
        <f t="shared" ref="C7:G7" si="0">SUM(C8:C19)</f>
        <v>0</v>
      </c>
      <c r="D7" s="81">
        <f t="shared" si="0"/>
        <v>0</v>
      </c>
      <c r="E7" s="81">
        <f t="shared" si="0"/>
        <v>0</v>
      </c>
      <c r="F7" s="81">
        <f t="shared" si="0"/>
        <v>0</v>
      </c>
      <c r="G7" s="81">
        <f t="shared" si="0"/>
        <v>0</v>
      </c>
    </row>
    <row r="8" spans="1:7" x14ac:dyDescent="0.25">
      <c r="A8" s="38" t="s">
        <v>546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ht="15.75" customHeight="1" x14ac:dyDescent="0.25">
      <c r="A9" s="38" t="s">
        <v>547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38" t="s">
        <v>469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38" t="s">
        <v>470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38" t="s">
        <v>548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38" t="s">
        <v>549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39" t="s">
        <v>473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38" t="s">
        <v>474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38" t="s">
        <v>550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38" t="s">
        <v>476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 x14ac:dyDescent="0.25">
      <c r="A18" s="38" t="s">
        <v>551</v>
      </c>
      <c r="B18" s="55">
        <v>0</v>
      </c>
      <c r="C18" s="55">
        <v>0</v>
      </c>
      <c r="D18" s="55">
        <v>0</v>
      </c>
      <c r="E18" s="55">
        <v>0</v>
      </c>
      <c r="F18" s="55">
        <v>0</v>
      </c>
      <c r="G18" s="55">
        <v>0</v>
      </c>
    </row>
    <row r="19" spans="1:7" x14ac:dyDescent="0.25">
      <c r="A19" s="61" t="s">
        <v>552</v>
      </c>
      <c r="B19" s="55">
        <v>0</v>
      </c>
      <c r="C19" s="55">
        <v>0</v>
      </c>
      <c r="D19" s="55">
        <v>0</v>
      </c>
      <c r="E19" s="55">
        <v>0</v>
      </c>
      <c r="F19" s="55">
        <v>0</v>
      </c>
      <c r="G19" s="55">
        <v>0</v>
      </c>
    </row>
    <row r="20" spans="1:7" x14ac:dyDescent="0.25">
      <c r="A20" s="38" t="s">
        <v>560</v>
      </c>
      <c r="B20" s="55"/>
      <c r="C20" s="55"/>
      <c r="D20" s="55"/>
      <c r="E20" s="55"/>
      <c r="F20" s="55"/>
      <c r="G20" s="55"/>
    </row>
    <row r="21" spans="1:7" x14ac:dyDescent="0.25">
      <c r="A21" s="3" t="s">
        <v>553</v>
      </c>
      <c r="B21" s="81">
        <f>SUM(B22:B26)</f>
        <v>0</v>
      </c>
      <c r="C21" s="81">
        <f t="shared" ref="C21:G21" si="1">SUM(C22:C26)</f>
        <v>0</v>
      </c>
      <c r="D21" s="81">
        <f t="shared" si="1"/>
        <v>0</v>
      </c>
      <c r="E21" s="81">
        <f t="shared" si="1"/>
        <v>0</v>
      </c>
      <c r="F21" s="81">
        <f t="shared" si="1"/>
        <v>0</v>
      </c>
      <c r="G21" s="81">
        <f t="shared" si="1"/>
        <v>0</v>
      </c>
    </row>
    <row r="22" spans="1:7" x14ac:dyDescent="0.25">
      <c r="A22" s="38" t="s">
        <v>554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38" t="s">
        <v>555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38" t="s">
        <v>481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ht="30" x14ac:dyDescent="0.25">
      <c r="A25" s="39" t="s">
        <v>482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39" t="s">
        <v>556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57" t="s">
        <v>560</v>
      </c>
      <c r="B27" s="56"/>
      <c r="C27" s="56"/>
      <c r="D27" s="56"/>
      <c r="E27" s="56"/>
      <c r="F27" s="56"/>
      <c r="G27" s="56"/>
    </row>
    <row r="28" spans="1:7" x14ac:dyDescent="0.25">
      <c r="A28" s="3" t="s">
        <v>557</v>
      </c>
      <c r="B28" s="81">
        <f>SUM(B29)</f>
        <v>0</v>
      </c>
      <c r="C28" s="81">
        <f t="shared" ref="C28:G28" si="2">SUM(C29)</f>
        <v>0</v>
      </c>
      <c r="D28" s="81">
        <f t="shared" si="2"/>
        <v>0</v>
      </c>
      <c r="E28" s="81">
        <f t="shared" si="2"/>
        <v>0</v>
      </c>
      <c r="F28" s="81">
        <f t="shared" si="2"/>
        <v>0</v>
      </c>
      <c r="G28" s="81">
        <f t="shared" si="2"/>
        <v>0</v>
      </c>
    </row>
    <row r="29" spans="1:7" x14ac:dyDescent="0.25">
      <c r="A29" s="38" t="s">
        <v>558</v>
      </c>
      <c r="B29" s="56">
        <v>0</v>
      </c>
      <c r="C29" s="56">
        <v>0</v>
      </c>
      <c r="D29" s="56">
        <v>0</v>
      </c>
      <c r="E29" s="56">
        <v>0</v>
      </c>
      <c r="F29" s="56">
        <v>0</v>
      </c>
      <c r="G29" s="56">
        <v>0</v>
      </c>
    </row>
    <row r="30" spans="1:7" x14ac:dyDescent="0.25">
      <c r="A30" s="31" t="s">
        <v>560</v>
      </c>
      <c r="B30" s="58"/>
      <c r="C30" s="58"/>
      <c r="D30" s="58"/>
      <c r="E30" s="58"/>
      <c r="F30" s="58"/>
      <c r="G30" s="58"/>
    </row>
    <row r="31" spans="1:7" ht="14.45" customHeight="1" x14ac:dyDescent="0.25">
      <c r="A31" s="3" t="s">
        <v>559</v>
      </c>
      <c r="B31" s="81">
        <f>B21+B7+B28</f>
        <v>0</v>
      </c>
      <c r="C31" s="81">
        <f t="shared" ref="C31:G31" si="3">C21+C7+C28</f>
        <v>0</v>
      </c>
      <c r="D31" s="81">
        <f t="shared" si="3"/>
        <v>0</v>
      </c>
      <c r="E31" s="81">
        <f t="shared" si="3"/>
        <v>0</v>
      </c>
      <c r="F31" s="81">
        <f t="shared" si="3"/>
        <v>0</v>
      </c>
      <c r="G31" s="81">
        <f t="shared" si="3"/>
        <v>0</v>
      </c>
    </row>
    <row r="32" spans="1:7" ht="14.45" customHeight="1" x14ac:dyDescent="0.25">
      <c r="A32" s="31"/>
      <c r="B32" s="103"/>
      <c r="C32" s="103"/>
      <c r="D32" s="103"/>
      <c r="E32" s="103"/>
      <c r="F32" s="103"/>
      <c r="G32" s="103"/>
    </row>
    <row r="33" spans="1:7" x14ac:dyDescent="0.25">
      <c r="A33" s="106" t="s">
        <v>288</v>
      </c>
      <c r="B33" s="34"/>
      <c r="C33" s="34"/>
      <c r="D33" s="34"/>
      <c r="E33" s="34"/>
      <c r="F33" s="34"/>
      <c r="G33" s="34"/>
    </row>
    <row r="34" spans="1:7" ht="30" x14ac:dyDescent="0.25">
      <c r="A34" s="104" t="s">
        <v>446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30" x14ac:dyDescent="0.25">
      <c r="A35" s="104" t="s">
        <v>290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106" t="s">
        <v>486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</row>
    <row r="37" spans="1:7" x14ac:dyDescent="0.25">
      <c r="A37" s="35"/>
      <c r="B37" s="35"/>
      <c r="C37" s="35"/>
      <c r="D37" s="35"/>
      <c r="E37" s="35"/>
      <c r="F37" s="35"/>
      <c r="G37" s="35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CBD40ADA-0274-430E-82C0-8A42DC73D6A7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30"/>
  <sheetViews>
    <sheetView showGridLines="0" zoomScale="75" zoomScaleNormal="75" workbookViewId="0">
      <selection activeCell="A4" sqref="A4:G4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58" t="s">
        <v>448</v>
      </c>
      <c r="B1" s="241"/>
      <c r="C1" s="241"/>
      <c r="D1" s="241"/>
      <c r="E1" s="241"/>
      <c r="F1" s="241"/>
      <c r="G1" s="242"/>
    </row>
    <row r="2" spans="1:7" x14ac:dyDescent="0.25">
      <c r="A2" s="243" t="str">
        <f>'Formato 1'!A2</f>
        <v xml:space="preserve"> Municipio de Victoria, Gto.</v>
      </c>
      <c r="B2" s="244"/>
      <c r="C2" s="244"/>
      <c r="D2" s="244"/>
      <c r="E2" s="244"/>
      <c r="F2" s="244"/>
      <c r="G2" s="245"/>
    </row>
    <row r="3" spans="1:7" x14ac:dyDescent="0.25">
      <c r="A3" s="246" t="s">
        <v>449</v>
      </c>
      <c r="B3" s="247"/>
      <c r="C3" s="247"/>
      <c r="D3" s="247"/>
      <c r="E3" s="247"/>
      <c r="F3" s="247"/>
      <c r="G3" s="248"/>
    </row>
    <row r="4" spans="1:7" x14ac:dyDescent="0.25">
      <c r="A4" s="246" t="s">
        <v>2</v>
      </c>
      <c r="B4" s="247"/>
      <c r="C4" s="247"/>
      <c r="D4" s="247"/>
      <c r="E4" s="247"/>
      <c r="F4" s="247"/>
      <c r="G4" s="248"/>
    </row>
    <row r="5" spans="1:7" x14ac:dyDescent="0.25">
      <c r="A5" s="249" t="s">
        <v>431</v>
      </c>
      <c r="B5" s="250"/>
      <c r="C5" s="250"/>
      <c r="D5" s="250"/>
      <c r="E5" s="250"/>
      <c r="F5" s="250"/>
      <c r="G5" s="251"/>
    </row>
    <row r="6" spans="1:7" ht="30" x14ac:dyDescent="0.25">
      <c r="A6" s="101" t="s">
        <v>561</v>
      </c>
      <c r="B6" s="7" t="s">
        <v>562</v>
      </c>
      <c r="C6" s="22" t="s">
        <v>540</v>
      </c>
      <c r="D6" s="22" t="s">
        <v>541</v>
      </c>
      <c r="E6" s="22" t="s">
        <v>542</v>
      </c>
      <c r="F6" s="22" t="s">
        <v>543</v>
      </c>
      <c r="G6" s="22" t="s">
        <v>544</v>
      </c>
    </row>
    <row r="7" spans="1:7" ht="15.75" customHeight="1" x14ac:dyDescent="0.25">
      <c r="A7" s="19" t="s">
        <v>451</v>
      </c>
      <c r="B7" s="81">
        <f t="shared" ref="B7:G7" si="0">SUM(B8:B16)</f>
        <v>0</v>
      </c>
      <c r="C7" s="81">
        <f t="shared" si="0"/>
        <v>0</v>
      </c>
      <c r="D7" s="81">
        <f t="shared" si="0"/>
        <v>0</v>
      </c>
      <c r="E7" s="81">
        <f t="shared" si="0"/>
        <v>0</v>
      </c>
      <c r="F7" s="81">
        <f t="shared" si="0"/>
        <v>0</v>
      </c>
      <c r="G7" s="81">
        <f t="shared" si="0"/>
        <v>0</v>
      </c>
    </row>
    <row r="8" spans="1:7" x14ac:dyDescent="0.25">
      <c r="A8" s="38" t="s">
        <v>563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ht="15.75" customHeight="1" x14ac:dyDescent="0.25">
      <c r="A9" s="38" t="s">
        <v>564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38" t="s">
        <v>454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38" t="s">
        <v>455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38" t="s">
        <v>565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38" t="s">
        <v>457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39" t="s">
        <v>458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38" t="s">
        <v>459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38" t="s">
        <v>460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38"/>
      <c r="B17" s="55"/>
      <c r="C17" s="55"/>
      <c r="D17" s="55"/>
      <c r="E17" s="55"/>
      <c r="F17" s="55"/>
      <c r="G17" s="55"/>
    </row>
    <row r="18" spans="1:7" x14ac:dyDescent="0.25">
      <c r="A18" s="3" t="s">
        <v>461</v>
      </c>
      <c r="B18" s="81">
        <f>SUM(B19:B27)</f>
        <v>0</v>
      </c>
      <c r="C18" s="81">
        <f t="shared" ref="C18:G18" si="1">SUM(C19:C27)</f>
        <v>0</v>
      </c>
      <c r="D18" s="81">
        <f t="shared" si="1"/>
        <v>0</v>
      </c>
      <c r="E18" s="81">
        <f t="shared" si="1"/>
        <v>0</v>
      </c>
      <c r="F18" s="81">
        <f t="shared" si="1"/>
        <v>0</v>
      </c>
      <c r="G18" s="81">
        <f t="shared" si="1"/>
        <v>0</v>
      </c>
    </row>
    <row r="19" spans="1:7" x14ac:dyDescent="0.25">
      <c r="A19" s="38" t="s">
        <v>563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38" t="s">
        <v>564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38" t="s">
        <v>454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x14ac:dyDescent="0.25">
      <c r="A22" s="38" t="s">
        <v>455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39" t="s">
        <v>565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39" t="s">
        <v>457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39" t="s">
        <v>458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39" t="s">
        <v>462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39" t="s">
        <v>460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x14ac:dyDescent="0.25">
      <c r="A28" s="31" t="s">
        <v>560</v>
      </c>
      <c r="B28" s="58"/>
      <c r="C28" s="58"/>
      <c r="D28" s="58"/>
      <c r="E28" s="58"/>
      <c r="F28" s="58"/>
      <c r="G28" s="58"/>
    </row>
    <row r="29" spans="1:7" ht="14.45" customHeight="1" x14ac:dyDescent="0.25">
      <c r="A29" s="3" t="s">
        <v>463</v>
      </c>
      <c r="B29" s="81">
        <f>B18+B7</f>
        <v>0</v>
      </c>
      <c r="C29" s="81">
        <f t="shared" ref="C29:G29" si="2">C18+C7</f>
        <v>0</v>
      </c>
      <c r="D29" s="81">
        <f t="shared" si="2"/>
        <v>0</v>
      </c>
      <c r="E29" s="81">
        <f t="shared" si="2"/>
        <v>0</v>
      </c>
      <c r="F29" s="81">
        <f t="shared" si="2"/>
        <v>0</v>
      </c>
      <c r="G29" s="81">
        <f t="shared" si="2"/>
        <v>0</v>
      </c>
    </row>
    <row r="30" spans="1:7" x14ac:dyDescent="0.25">
      <c r="A30" s="35"/>
      <c r="B30" s="35"/>
      <c r="C30" s="35"/>
      <c r="D30" s="35"/>
      <c r="E30" s="35"/>
      <c r="F30" s="35"/>
      <c r="G30" s="35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00000000-0002-0000-0A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39"/>
  <sheetViews>
    <sheetView showGridLines="0" zoomScale="75" zoomScaleNormal="75" workbookViewId="0">
      <selection activeCell="B7" sqref="B7:G38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58" t="s">
        <v>464</v>
      </c>
      <c r="B1" s="241"/>
      <c r="C1" s="241"/>
      <c r="D1" s="241"/>
      <c r="E1" s="241"/>
      <c r="F1" s="241"/>
      <c r="G1" s="242"/>
    </row>
    <row r="2" spans="1:7" x14ac:dyDescent="0.25">
      <c r="A2" s="243" t="str">
        <f>'Formato 1'!A2</f>
        <v xml:space="preserve"> Municipio de Victoria, Gto.</v>
      </c>
      <c r="B2" s="244"/>
      <c r="C2" s="244"/>
      <c r="D2" s="244"/>
      <c r="E2" s="244"/>
      <c r="F2" s="244"/>
      <c r="G2" s="245"/>
    </row>
    <row r="3" spans="1:7" x14ac:dyDescent="0.25">
      <c r="A3" s="246" t="s">
        <v>465</v>
      </c>
      <c r="B3" s="247"/>
      <c r="C3" s="247"/>
      <c r="D3" s="247"/>
      <c r="E3" s="247"/>
      <c r="F3" s="247"/>
      <c r="G3" s="248"/>
    </row>
    <row r="4" spans="1:7" x14ac:dyDescent="0.25">
      <c r="A4" s="246" t="s">
        <v>2</v>
      </c>
      <c r="B4" s="247"/>
      <c r="C4" s="247"/>
      <c r="D4" s="247"/>
      <c r="E4" s="247"/>
      <c r="F4" s="247"/>
      <c r="G4" s="248"/>
    </row>
    <row r="5" spans="1:7" x14ac:dyDescent="0.25">
      <c r="A5" s="152"/>
      <c r="B5" s="149">
        <v>2020</v>
      </c>
      <c r="C5" s="149">
        <v>2021</v>
      </c>
      <c r="D5" s="149">
        <v>2022</v>
      </c>
      <c r="E5" s="149">
        <v>2023</v>
      </c>
      <c r="F5" s="149">
        <v>2024</v>
      </c>
      <c r="G5" s="149">
        <v>2025</v>
      </c>
    </row>
    <row r="6" spans="1:7" ht="32.25" x14ac:dyDescent="0.25">
      <c r="A6" s="101" t="s">
        <v>432</v>
      </c>
      <c r="B6" s="153" t="s">
        <v>598</v>
      </c>
      <c r="C6" s="153" t="s">
        <v>599</v>
      </c>
      <c r="D6" s="153" t="s">
        <v>600</v>
      </c>
      <c r="E6" s="153" t="s">
        <v>601</v>
      </c>
      <c r="F6" s="153" t="s">
        <v>602</v>
      </c>
      <c r="G6" s="25" t="s">
        <v>603</v>
      </c>
    </row>
    <row r="7" spans="1:7" ht="15.75" customHeight="1" x14ac:dyDescent="0.25">
      <c r="A7" s="233" t="s">
        <v>620</v>
      </c>
      <c r="B7" s="235">
        <f>SUM(B9:B20)</f>
        <v>0</v>
      </c>
      <c r="C7" s="235">
        <f t="shared" ref="C7:G7" si="0">SUM(C9:C20)</f>
        <v>0</v>
      </c>
      <c r="D7" s="235">
        <f t="shared" si="0"/>
        <v>0</v>
      </c>
      <c r="E7" s="235">
        <f t="shared" si="0"/>
        <v>167296909.75999999</v>
      </c>
      <c r="F7" s="235">
        <f t="shared" si="0"/>
        <v>117188586.59999999</v>
      </c>
      <c r="G7" s="235">
        <f t="shared" si="0"/>
        <v>96798378.129999995</v>
      </c>
    </row>
    <row r="8" spans="1:7" x14ac:dyDescent="0.25">
      <c r="A8" s="234" t="s">
        <v>621</v>
      </c>
      <c r="B8" s="277"/>
      <c r="C8" s="277"/>
      <c r="D8" s="277"/>
      <c r="E8" s="277"/>
      <c r="F8" s="277"/>
      <c r="G8" s="277"/>
    </row>
    <row r="9" spans="1:7" ht="15.75" customHeight="1" x14ac:dyDescent="0.25">
      <c r="A9" s="236" t="s">
        <v>467</v>
      </c>
      <c r="B9" s="278">
        <v>0</v>
      </c>
      <c r="C9" s="278">
        <v>0</v>
      </c>
      <c r="D9" s="278">
        <v>0</v>
      </c>
      <c r="E9" s="278">
        <v>2941687.09</v>
      </c>
      <c r="F9" s="278">
        <v>3118768.24</v>
      </c>
      <c r="G9" s="278">
        <v>3633634.77</v>
      </c>
    </row>
    <row r="10" spans="1:7" x14ac:dyDescent="0.25">
      <c r="A10" s="236" t="s">
        <v>468</v>
      </c>
      <c r="B10" s="278">
        <v>0</v>
      </c>
      <c r="C10" s="278">
        <v>0</v>
      </c>
      <c r="D10" s="278">
        <v>0</v>
      </c>
      <c r="E10" s="278">
        <v>0</v>
      </c>
      <c r="F10" s="278">
        <v>0</v>
      </c>
      <c r="G10" s="278">
        <v>0</v>
      </c>
    </row>
    <row r="11" spans="1:7" x14ac:dyDescent="0.25">
      <c r="A11" s="236" t="s">
        <v>469</v>
      </c>
      <c r="B11" s="278">
        <v>0</v>
      </c>
      <c r="C11" s="278">
        <v>0</v>
      </c>
      <c r="D11" s="278">
        <v>0</v>
      </c>
      <c r="E11" s="278">
        <v>0</v>
      </c>
      <c r="F11" s="278">
        <v>0</v>
      </c>
      <c r="G11" s="278">
        <v>0</v>
      </c>
    </row>
    <row r="12" spans="1:7" x14ac:dyDescent="0.25">
      <c r="A12" s="236" t="s">
        <v>470</v>
      </c>
      <c r="B12" s="278">
        <v>0</v>
      </c>
      <c r="C12" s="278">
        <v>0</v>
      </c>
      <c r="D12" s="278">
        <v>0</v>
      </c>
      <c r="E12" s="278">
        <v>2457310.34</v>
      </c>
      <c r="F12" s="278">
        <v>3117017.83</v>
      </c>
      <c r="G12" s="278">
        <v>3475235.77</v>
      </c>
    </row>
    <row r="13" spans="1:7" x14ac:dyDescent="0.25">
      <c r="A13" s="236" t="s">
        <v>471</v>
      </c>
      <c r="B13" s="278">
        <v>0</v>
      </c>
      <c r="C13" s="278">
        <v>0</v>
      </c>
      <c r="D13" s="278">
        <v>0</v>
      </c>
      <c r="E13" s="278">
        <v>102167.34</v>
      </c>
      <c r="F13" s="278">
        <v>117474.72</v>
      </c>
      <c r="G13" s="278">
        <v>301750.67</v>
      </c>
    </row>
    <row r="14" spans="1:7" x14ac:dyDescent="0.25">
      <c r="A14" s="236" t="s">
        <v>472</v>
      </c>
      <c r="B14" s="278">
        <v>0</v>
      </c>
      <c r="C14" s="278">
        <v>0</v>
      </c>
      <c r="D14" s="278">
        <v>0</v>
      </c>
      <c r="E14" s="278">
        <v>1022879.75</v>
      </c>
      <c r="F14" s="278">
        <v>1031971.84</v>
      </c>
      <c r="G14" s="278">
        <v>874415.67</v>
      </c>
    </row>
    <row r="15" spans="1:7" x14ac:dyDescent="0.25">
      <c r="A15" s="236" t="s">
        <v>622</v>
      </c>
      <c r="B15" s="278">
        <v>0</v>
      </c>
      <c r="C15" s="278">
        <v>0</v>
      </c>
      <c r="D15" s="278">
        <v>0</v>
      </c>
      <c r="E15" s="278">
        <v>0</v>
      </c>
      <c r="F15" s="278">
        <v>0</v>
      </c>
      <c r="G15" s="278">
        <v>0</v>
      </c>
    </row>
    <row r="16" spans="1:7" x14ac:dyDescent="0.25">
      <c r="A16" s="236" t="s">
        <v>474</v>
      </c>
      <c r="B16" s="278">
        <v>0</v>
      </c>
      <c r="C16" s="278">
        <v>0</v>
      </c>
      <c r="D16" s="278">
        <v>0</v>
      </c>
      <c r="E16" s="278">
        <v>74137168.489999995</v>
      </c>
      <c r="F16" s="278">
        <v>71142317.879999995</v>
      </c>
      <c r="G16" s="278">
        <v>79404768.030000001</v>
      </c>
    </row>
    <row r="17" spans="1:7" x14ac:dyDescent="0.25">
      <c r="A17" s="236" t="s">
        <v>475</v>
      </c>
      <c r="B17" s="278">
        <v>0</v>
      </c>
      <c r="C17" s="278">
        <v>0</v>
      </c>
      <c r="D17" s="278">
        <v>0</v>
      </c>
      <c r="E17" s="278">
        <v>688010.7</v>
      </c>
      <c r="F17" s="278">
        <v>660576.47</v>
      </c>
      <c r="G17" s="278">
        <v>911466.73</v>
      </c>
    </row>
    <row r="18" spans="1:7" x14ac:dyDescent="0.25">
      <c r="A18" s="236" t="s">
        <v>623</v>
      </c>
      <c r="B18" s="278">
        <v>0</v>
      </c>
      <c r="C18" s="278">
        <v>0</v>
      </c>
      <c r="D18" s="278">
        <v>0</v>
      </c>
      <c r="E18" s="278">
        <v>85947686.049999997</v>
      </c>
      <c r="F18" s="278">
        <v>38000459.619999997</v>
      </c>
      <c r="G18" s="278">
        <v>8197106.4900000002</v>
      </c>
    </row>
    <row r="19" spans="1:7" x14ac:dyDescent="0.25">
      <c r="A19" s="236" t="s">
        <v>477</v>
      </c>
      <c r="B19" s="278">
        <v>0</v>
      </c>
      <c r="C19" s="278">
        <v>0</v>
      </c>
      <c r="D19" s="278">
        <v>0</v>
      </c>
      <c r="E19" s="278">
        <v>0</v>
      </c>
      <c r="F19" s="278">
        <v>0</v>
      </c>
      <c r="G19" s="278">
        <v>0</v>
      </c>
    </row>
    <row r="20" spans="1:7" x14ac:dyDescent="0.25">
      <c r="A20" s="236" t="s">
        <v>552</v>
      </c>
      <c r="B20" s="279">
        <v>0</v>
      </c>
      <c r="C20" s="279">
        <v>0</v>
      </c>
      <c r="D20" s="279">
        <v>0</v>
      </c>
      <c r="E20" s="279">
        <v>0</v>
      </c>
      <c r="F20" s="279">
        <v>0</v>
      </c>
      <c r="G20" s="279">
        <v>0</v>
      </c>
    </row>
    <row r="21" spans="1:7" x14ac:dyDescent="0.25">
      <c r="A21" s="237"/>
      <c r="B21" s="280"/>
      <c r="C21" s="280"/>
      <c r="D21" s="280"/>
      <c r="E21" s="280"/>
      <c r="F21" s="280"/>
      <c r="G21" s="280"/>
    </row>
    <row r="22" spans="1:7" x14ac:dyDescent="0.25">
      <c r="A22" s="234" t="s">
        <v>624</v>
      </c>
      <c r="B22" s="281">
        <f>SUM(B23:B27)</f>
        <v>0</v>
      </c>
      <c r="C22" s="281">
        <f t="shared" ref="C22:F22" si="1">SUM(C23:C27)</f>
        <v>0</v>
      </c>
      <c r="D22" s="281">
        <f t="shared" si="1"/>
        <v>0</v>
      </c>
      <c r="E22" s="281">
        <f t="shared" si="1"/>
        <v>46957821.07</v>
      </c>
      <c r="F22" s="281">
        <f t="shared" si="1"/>
        <v>45948487.060000002</v>
      </c>
      <c r="G22" s="281">
        <f>SUM(G23:G27)</f>
        <v>53819951.149999999</v>
      </c>
    </row>
    <row r="23" spans="1:7" x14ac:dyDescent="0.25">
      <c r="A23" s="236" t="s">
        <v>479</v>
      </c>
      <c r="B23" s="279">
        <v>0</v>
      </c>
      <c r="C23" s="279">
        <v>0</v>
      </c>
      <c r="D23" s="279">
        <v>0</v>
      </c>
      <c r="E23" s="279">
        <v>46957821.07</v>
      </c>
      <c r="F23" s="279">
        <v>46448904.75</v>
      </c>
      <c r="G23" s="279">
        <v>53505570.32</v>
      </c>
    </row>
    <row r="24" spans="1:7" x14ac:dyDescent="0.25">
      <c r="A24" s="236" t="s">
        <v>480</v>
      </c>
      <c r="B24" s="279">
        <v>0</v>
      </c>
      <c r="C24" s="279">
        <v>0</v>
      </c>
      <c r="D24" s="279">
        <v>0</v>
      </c>
      <c r="E24" s="279">
        <v>0</v>
      </c>
      <c r="F24" s="279">
        <v>0</v>
      </c>
      <c r="G24" s="279">
        <v>314380.83</v>
      </c>
    </row>
    <row r="25" spans="1:7" x14ac:dyDescent="0.25">
      <c r="A25" s="236" t="s">
        <v>481</v>
      </c>
      <c r="B25" s="279">
        <v>0</v>
      </c>
      <c r="C25" s="279">
        <v>0</v>
      </c>
      <c r="D25" s="279">
        <v>0</v>
      </c>
      <c r="E25" s="279">
        <v>0</v>
      </c>
      <c r="F25" s="279">
        <v>0</v>
      </c>
      <c r="G25" s="279">
        <v>0</v>
      </c>
    </row>
    <row r="26" spans="1:7" x14ac:dyDescent="0.25">
      <c r="A26" s="236" t="s">
        <v>482</v>
      </c>
      <c r="B26" s="279">
        <v>0</v>
      </c>
      <c r="C26" s="279">
        <v>0</v>
      </c>
      <c r="D26" s="279">
        <v>0</v>
      </c>
      <c r="E26" s="279">
        <v>0</v>
      </c>
      <c r="F26" s="279">
        <v>-500417.69</v>
      </c>
      <c r="G26" s="279">
        <v>0</v>
      </c>
    </row>
    <row r="27" spans="1:7" x14ac:dyDescent="0.25">
      <c r="A27" s="236" t="s">
        <v>483</v>
      </c>
      <c r="B27" s="279">
        <v>0</v>
      </c>
      <c r="C27" s="279">
        <v>0</v>
      </c>
      <c r="D27" s="279">
        <v>0</v>
      </c>
      <c r="E27" s="279">
        <v>0</v>
      </c>
      <c r="F27" s="279">
        <v>0</v>
      </c>
      <c r="G27" s="279">
        <v>0</v>
      </c>
    </row>
    <row r="28" spans="1:7" x14ac:dyDescent="0.25">
      <c r="A28" s="237"/>
      <c r="B28" s="280"/>
      <c r="C28" s="280"/>
      <c r="D28" s="280"/>
      <c r="E28" s="280"/>
      <c r="F28" s="280"/>
      <c r="G28" s="280"/>
    </row>
    <row r="29" spans="1:7" x14ac:dyDescent="0.25">
      <c r="A29" s="234" t="s">
        <v>625</v>
      </c>
      <c r="B29" s="281">
        <f>B30</f>
        <v>0</v>
      </c>
      <c r="C29" s="281">
        <f t="shared" ref="C29:G29" si="2">C30</f>
        <v>0</v>
      </c>
      <c r="D29" s="281">
        <f t="shared" si="2"/>
        <v>0</v>
      </c>
      <c r="E29" s="281">
        <f t="shared" si="2"/>
        <v>4500000</v>
      </c>
      <c r="F29" s="281">
        <f t="shared" si="2"/>
        <v>3000000</v>
      </c>
      <c r="G29" s="281">
        <f t="shared" si="2"/>
        <v>2000000</v>
      </c>
    </row>
    <row r="30" spans="1:7" x14ac:dyDescent="0.25">
      <c r="A30" s="236" t="s">
        <v>286</v>
      </c>
      <c r="B30" s="279">
        <v>0</v>
      </c>
      <c r="C30" s="279">
        <v>0</v>
      </c>
      <c r="D30" s="279">
        <v>0</v>
      </c>
      <c r="E30" s="279">
        <v>4500000</v>
      </c>
      <c r="F30" s="279">
        <v>3000000</v>
      </c>
      <c r="G30" s="279">
        <v>2000000</v>
      </c>
    </row>
    <row r="31" spans="1:7" ht="14.45" customHeight="1" x14ac:dyDescent="0.25">
      <c r="A31" s="237"/>
      <c r="B31" s="280"/>
      <c r="C31" s="280"/>
      <c r="D31" s="280"/>
      <c r="E31" s="280"/>
      <c r="F31" s="280"/>
      <c r="G31" s="280"/>
    </row>
    <row r="32" spans="1:7" ht="14.45" customHeight="1" x14ac:dyDescent="0.25">
      <c r="A32" s="234" t="s">
        <v>626</v>
      </c>
      <c r="B32" s="281">
        <f>B7+B22+B29</f>
        <v>0</v>
      </c>
      <c r="C32" s="281">
        <f t="shared" ref="C32:F32" si="3">C7+C22+C29</f>
        <v>0</v>
      </c>
      <c r="D32" s="281">
        <f t="shared" si="3"/>
        <v>0</v>
      </c>
      <c r="E32" s="281">
        <f t="shared" si="3"/>
        <v>218754730.82999998</v>
      </c>
      <c r="F32" s="281">
        <f t="shared" si="3"/>
        <v>166137073.66</v>
      </c>
      <c r="G32" s="281">
        <f>G7+G22+G29</f>
        <v>152618329.28</v>
      </c>
    </row>
    <row r="33" spans="1:7" x14ac:dyDescent="0.25">
      <c r="A33" s="237"/>
      <c r="B33" s="280"/>
      <c r="C33" s="280"/>
      <c r="D33" s="280"/>
      <c r="E33" s="280"/>
      <c r="F33" s="280"/>
      <c r="G33" s="280"/>
    </row>
    <row r="34" spans="1:7" x14ac:dyDescent="0.25">
      <c r="A34" s="234" t="s">
        <v>288</v>
      </c>
      <c r="B34" s="280"/>
      <c r="C34" s="280"/>
      <c r="D34" s="280"/>
      <c r="E34" s="280"/>
      <c r="F34" s="280"/>
      <c r="G34" s="280"/>
    </row>
    <row r="35" spans="1:7" ht="30" x14ac:dyDescent="0.25">
      <c r="A35" s="238" t="s">
        <v>446</v>
      </c>
      <c r="B35" s="279">
        <v>0</v>
      </c>
      <c r="C35" s="279">
        <v>0</v>
      </c>
      <c r="D35" s="279">
        <v>0</v>
      </c>
      <c r="E35" s="279">
        <v>0</v>
      </c>
      <c r="F35" s="279">
        <v>0</v>
      </c>
      <c r="G35" s="279">
        <v>0</v>
      </c>
    </row>
    <row r="36" spans="1:7" ht="30" x14ac:dyDescent="0.25">
      <c r="A36" s="238" t="s">
        <v>485</v>
      </c>
      <c r="B36" s="279">
        <v>0</v>
      </c>
      <c r="C36" s="279">
        <v>0</v>
      </c>
      <c r="D36" s="279">
        <v>0</v>
      </c>
      <c r="E36" s="279">
        <v>0</v>
      </c>
      <c r="F36" s="279">
        <v>0</v>
      </c>
      <c r="G36" s="279">
        <v>0</v>
      </c>
    </row>
    <row r="37" spans="1:7" ht="14.25" customHeight="1" x14ac:dyDescent="0.25">
      <c r="A37" s="234" t="s">
        <v>486</v>
      </c>
      <c r="B37" s="281">
        <f>B35+B36</f>
        <v>0</v>
      </c>
      <c r="C37" s="281">
        <f t="shared" ref="C37:G37" si="4">C35+C36</f>
        <v>0</v>
      </c>
      <c r="D37" s="281">
        <f t="shared" si="4"/>
        <v>0</v>
      </c>
      <c r="E37" s="281">
        <f t="shared" si="4"/>
        <v>0</v>
      </c>
      <c r="F37" s="281">
        <f t="shared" si="4"/>
        <v>0</v>
      </c>
      <c r="G37" s="281">
        <f t="shared" si="4"/>
        <v>0</v>
      </c>
    </row>
    <row r="38" spans="1:7" x14ac:dyDescent="0.25">
      <c r="A38" s="239"/>
      <c r="B38" s="36"/>
      <c r="C38" s="36"/>
      <c r="D38" s="36"/>
      <c r="E38" s="36"/>
      <c r="F38" s="36"/>
      <c r="G38" s="36"/>
    </row>
    <row r="39" spans="1:7" x14ac:dyDescent="0.25">
      <c r="A39" t="s">
        <v>568</v>
      </c>
    </row>
  </sheetData>
  <mergeCells count="4">
    <mergeCell ref="A1:G1"/>
    <mergeCell ref="A2:G2"/>
    <mergeCell ref="A3:G3"/>
    <mergeCell ref="A4:G4"/>
  </mergeCells>
  <dataValidations count="2">
    <dataValidation allowBlank="1" showInputMessage="1" showErrorMessage="1" prompt="Año 5 (c)" sqref="B5:F6" xr:uid="{00000000-0002-0000-0B00-000000000000}"/>
    <dataValidation type="decimal" allowBlank="1" showInputMessage="1" showErrorMessage="1" sqref="B7:G37" xr:uid="{3E5F8F02-9195-4249-9C56-5EA77FEF92B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3"/>
  <sheetViews>
    <sheetView showGridLines="0" zoomScale="75" zoomScaleNormal="75" workbookViewId="0">
      <selection activeCell="B10" sqref="B1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58" t="s">
        <v>489</v>
      </c>
      <c r="B1" s="241"/>
      <c r="C1" s="241"/>
      <c r="D1" s="241"/>
      <c r="E1" s="241"/>
      <c r="F1" s="241"/>
      <c r="G1" s="242"/>
    </row>
    <row r="2" spans="1:7" x14ac:dyDescent="0.25">
      <c r="A2" s="243" t="str">
        <f>'Formato 1'!A2</f>
        <v xml:space="preserve"> Municipio de Victoria, Gto.</v>
      </c>
      <c r="B2" s="244"/>
      <c r="C2" s="244"/>
      <c r="D2" s="244"/>
      <c r="E2" s="244"/>
      <c r="F2" s="244"/>
      <c r="G2" s="245"/>
    </row>
    <row r="3" spans="1:7" x14ac:dyDescent="0.25">
      <c r="A3" s="246" t="s">
        <v>490</v>
      </c>
      <c r="B3" s="247"/>
      <c r="C3" s="247"/>
      <c r="D3" s="247"/>
      <c r="E3" s="247"/>
      <c r="F3" s="247"/>
      <c r="G3" s="248"/>
    </row>
    <row r="4" spans="1:7" x14ac:dyDescent="0.25">
      <c r="A4" s="246" t="s">
        <v>2</v>
      </c>
      <c r="B4" s="247"/>
      <c r="C4" s="247"/>
      <c r="D4" s="247"/>
      <c r="E4" s="247"/>
      <c r="F4" s="247"/>
      <c r="G4" s="248"/>
    </row>
    <row r="5" spans="1:7" x14ac:dyDescent="0.25">
      <c r="A5" s="152"/>
      <c r="B5" s="149">
        <v>2020</v>
      </c>
      <c r="C5" s="149">
        <v>2021</v>
      </c>
      <c r="D5" s="149">
        <v>2022</v>
      </c>
      <c r="E5" s="149">
        <v>2023</v>
      </c>
      <c r="F5" s="149">
        <v>2024</v>
      </c>
      <c r="G5" s="154">
        <v>2025</v>
      </c>
    </row>
    <row r="6" spans="1:7" ht="32.25" x14ac:dyDescent="0.25">
      <c r="A6" s="101" t="s">
        <v>432</v>
      </c>
      <c r="B6" s="155" t="s">
        <v>598</v>
      </c>
      <c r="C6" s="155" t="s">
        <v>599</v>
      </c>
      <c r="D6" s="155" t="s">
        <v>600</v>
      </c>
      <c r="E6" s="155" t="s">
        <v>601</v>
      </c>
      <c r="F6" s="155" t="s">
        <v>602</v>
      </c>
      <c r="G6" s="156" t="s">
        <v>491</v>
      </c>
    </row>
    <row r="7" spans="1:7" ht="15.75" customHeight="1" x14ac:dyDescent="0.25">
      <c r="A7" s="19" t="s">
        <v>616</v>
      </c>
      <c r="B7" s="157">
        <f t="shared" ref="B7:G7" si="0">SUM(B8:B16)</f>
        <v>0</v>
      </c>
      <c r="C7" s="157">
        <f t="shared" si="0"/>
        <v>0</v>
      </c>
      <c r="D7" s="157">
        <f t="shared" si="0"/>
        <v>0</v>
      </c>
      <c r="E7" s="157">
        <f t="shared" si="0"/>
        <v>54321337.050000004</v>
      </c>
      <c r="F7" s="157">
        <f t="shared" si="0"/>
        <v>118106287.98999999</v>
      </c>
      <c r="G7" s="157">
        <f t="shared" si="0"/>
        <v>89974159.270000011</v>
      </c>
    </row>
    <row r="8" spans="1:7" x14ac:dyDescent="0.25">
      <c r="A8" s="38" t="s">
        <v>563</v>
      </c>
      <c r="B8" s="282">
        <v>0</v>
      </c>
      <c r="C8" s="282">
        <v>0</v>
      </c>
      <c r="D8" s="282">
        <v>0</v>
      </c>
      <c r="E8" s="282">
        <v>19413078.449999999</v>
      </c>
      <c r="F8" s="282">
        <v>36991311.18</v>
      </c>
      <c r="G8" s="282">
        <v>42562926.219999999</v>
      </c>
    </row>
    <row r="9" spans="1:7" ht="15.75" customHeight="1" x14ac:dyDescent="0.25">
      <c r="A9" s="38" t="s">
        <v>564</v>
      </c>
      <c r="B9" s="282">
        <v>0</v>
      </c>
      <c r="C9" s="282">
        <v>0</v>
      </c>
      <c r="D9" s="282">
        <v>0</v>
      </c>
      <c r="E9" s="282">
        <v>6222257.3499999996</v>
      </c>
      <c r="F9" s="282">
        <v>10861113.9</v>
      </c>
      <c r="G9" s="282">
        <v>8831059.8900000006</v>
      </c>
    </row>
    <row r="10" spans="1:7" x14ac:dyDescent="0.25">
      <c r="A10" s="38" t="s">
        <v>617</v>
      </c>
      <c r="B10" s="282">
        <v>0</v>
      </c>
      <c r="C10" s="282">
        <v>0</v>
      </c>
      <c r="D10" s="282">
        <v>0</v>
      </c>
      <c r="E10" s="282">
        <v>12111995.189999999</v>
      </c>
      <c r="F10" s="282">
        <v>20003629.629999999</v>
      </c>
      <c r="G10" s="282">
        <v>14654862.59</v>
      </c>
    </row>
    <row r="11" spans="1:7" x14ac:dyDescent="0.25">
      <c r="A11" s="38" t="s">
        <v>455</v>
      </c>
      <c r="B11" s="282">
        <v>0</v>
      </c>
      <c r="C11" s="282">
        <v>0</v>
      </c>
      <c r="D11" s="282">
        <v>0</v>
      </c>
      <c r="E11" s="282">
        <v>11564945.42</v>
      </c>
      <c r="F11" s="282">
        <v>20192350.260000002</v>
      </c>
      <c r="G11" s="282">
        <v>16825436.23</v>
      </c>
    </row>
    <row r="12" spans="1:7" x14ac:dyDescent="0.25">
      <c r="A12" s="38" t="s">
        <v>565</v>
      </c>
      <c r="B12" s="282">
        <v>0</v>
      </c>
      <c r="C12" s="282">
        <v>0</v>
      </c>
      <c r="D12" s="282">
        <v>0</v>
      </c>
      <c r="E12" s="282">
        <v>40597.769999999997</v>
      </c>
      <c r="F12" s="282">
        <v>4500878.5599999996</v>
      </c>
      <c r="G12" s="282">
        <v>1561545.81</v>
      </c>
    </row>
    <row r="13" spans="1:7" x14ac:dyDescent="0.25">
      <c r="A13" s="38" t="s">
        <v>457</v>
      </c>
      <c r="B13" s="282">
        <v>0</v>
      </c>
      <c r="C13" s="282">
        <v>0</v>
      </c>
      <c r="D13" s="282">
        <v>0</v>
      </c>
      <c r="E13" s="282">
        <v>0</v>
      </c>
      <c r="F13" s="282">
        <v>16562262.52</v>
      </c>
      <c r="G13" s="282">
        <v>0</v>
      </c>
    </row>
    <row r="14" spans="1:7" x14ac:dyDescent="0.25">
      <c r="A14" s="38" t="s">
        <v>458</v>
      </c>
      <c r="B14" s="282">
        <v>0</v>
      </c>
      <c r="C14" s="282">
        <v>0</v>
      </c>
      <c r="D14" s="282">
        <v>0</v>
      </c>
      <c r="E14" s="282">
        <v>0</v>
      </c>
      <c r="F14" s="282">
        <v>0</v>
      </c>
      <c r="G14" s="282">
        <v>0</v>
      </c>
    </row>
    <row r="15" spans="1:7" x14ac:dyDescent="0.25">
      <c r="A15" s="38" t="s">
        <v>459</v>
      </c>
      <c r="B15" s="282">
        <v>0</v>
      </c>
      <c r="C15" s="282">
        <v>0</v>
      </c>
      <c r="D15" s="282">
        <v>0</v>
      </c>
      <c r="E15" s="282">
        <v>2701751.77</v>
      </c>
      <c r="F15" s="282">
        <v>4341741.9400000004</v>
      </c>
      <c r="G15" s="282">
        <v>2449850.5299999998</v>
      </c>
    </row>
    <row r="16" spans="1:7" x14ac:dyDescent="0.25">
      <c r="A16" s="38" t="s">
        <v>460</v>
      </c>
      <c r="B16" s="282">
        <v>0</v>
      </c>
      <c r="C16" s="282">
        <v>0</v>
      </c>
      <c r="D16" s="282">
        <v>0</v>
      </c>
      <c r="E16" s="282">
        <v>2266711.1</v>
      </c>
      <c r="F16" s="282">
        <v>4653000</v>
      </c>
      <c r="G16" s="282">
        <v>3088478</v>
      </c>
    </row>
    <row r="17" spans="1:7" x14ac:dyDescent="0.25">
      <c r="A17" s="31"/>
      <c r="B17" s="283"/>
      <c r="C17" s="283"/>
      <c r="D17" s="283"/>
      <c r="E17" s="283"/>
      <c r="F17" s="283"/>
      <c r="G17" s="283"/>
    </row>
    <row r="18" spans="1:7" x14ac:dyDescent="0.25">
      <c r="A18" s="3" t="s">
        <v>618</v>
      </c>
      <c r="B18" s="284">
        <f t="shared" ref="B18:G18" si="1">SUM(B19:B27)</f>
        <v>0</v>
      </c>
      <c r="C18" s="284">
        <f t="shared" si="1"/>
        <v>0</v>
      </c>
      <c r="D18" s="284">
        <f t="shared" si="1"/>
        <v>0</v>
      </c>
      <c r="E18" s="284">
        <f t="shared" si="1"/>
        <v>58895056.159999996</v>
      </c>
      <c r="F18" s="284">
        <f t="shared" si="1"/>
        <v>100435998.28</v>
      </c>
      <c r="G18" s="284">
        <f t="shared" si="1"/>
        <v>58946018</v>
      </c>
    </row>
    <row r="19" spans="1:7" x14ac:dyDescent="0.25">
      <c r="A19" s="38" t="s">
        <v>563</v>
      </c>
      <c r="B19" s="285">
        <v>0</v>
      </c>
      <c r="C19" s="285">
        <v>0</v>
      </c>
      <c r="D19" s="285">
        <v>0</v>
      </c>
      <c r="E19" s="285">
        <v>2009109.31</v>
      </c>
      <c r="F19" s="285">
        <v>5168818.2699999996</v>
      </c>
      <c r="G19" s="285">
        <v>2392622.5499999998</v>
      </c>
    </row>
    <row r="20" spans="1:7" x14ac:dyDescent="0.25">
      <c r="A20" s="38" t="s">
        <v>564</v>
      </c>
      <c r="B20" s="285">
        <v>0</v>
      </c>
      <c r="C20" s="285">
        <v>0</v>
      </c>
      <c r="D20" s="285">
        <v>0</v>
      </c>
      <c r="E20" s="285">
        <v>3344267.57</v>
      </c>
      <c r="F20" s="285">
        <v>5813272.3799999999</v>
      </c>
      <c r="G20" s="285">
        <v>6995990.8099999996</v>
      </c>
    </row>
    <row r="21" spans="1:7" x14ac:dyDescent="0.25">
      <c r="A21" s="38" t="s">
        <v>617</v>
      </c>
      <c r="B21" s="285">
        <v>0</v>
      </c>
      <c r="C21" s="285">
        <v>0</v>
      </c>
      <c r="D21" s="285">
        <v>0</v>
      </c>
      <c r="E21" s="285">
        <v>5859554.2199999997</v>
      </c>
      <c r="F21" s="285">
        <v>9224426.9000000004</v>
      </c>
      <c r="G21" s="285">
        <v>15934607.84</v>
      </c>
    </row>
    <row r="22" spans="1:7" x14ac:dyDescent="0.25">
      <c r="A22" s="38" t="s">
        <v>455</v>
      </c>
      <c r="B22" s="285">
        <v>0</v>
      </c>
      <c r="C22" s="285">
        <v>0</v>
      </c>
      <c r="D22" s="285">
        <v>0</v>
      </c>
      <c r="E22" s="285">
        <v>3287719.62</v>
      </c>
      <c r="F22" s="285">
        <v>19426708.649999999</v>
      </c>
      <c r="G22" s="285">
        <v>6744651.6600000001</v>
      </c>
    </row>
    <row r="23" spans="1:7" x14ac:dyDescent="0.25">
      <c r="A23" s="38" t="s">
        <v>565</v>
      </c>
      <c r="B23" s="285">
        <v>0</v>
      </c>
      <c r="C23" s="285">
        <v>0</v>
      </c>
      <c r="D23" s="285">
        <v>0</v>
      </c>
      <c r="E23" s="285">
        <v>2482943.73</v>
      </c>
      <c r="F23" s="285">
        <v>4033696.84</v>
      </c>
      <c r="G23" s="285">
        <v>486091.89</v>
      </c>
    </row>
    <row r="24" spans="1:7" x14ac:dyDescent="0.25">
      <c r="A24" s="38" t="s">
        <v>457</v>
      </c>
      <c r="B24" s="285">
        <v>0</v>
      </c>
      <c r="C24" s="285">
        <v>0</v>
      </c>
      <c r="D24" s="285">
        <v>0</v>
      </c>
      <c r="E24" s="285">
        <v>40123703.049999997</v>
      </c>
      <c r="F24" s="285">
        <v>54162716.270000003</v>
      </c>
      <c r="G24" s="285">
        <v>24418625.920000002</v>
      </c>
    </row>
    <row r="25" spans="1:7" x14ac:dyDescent="0.25">
      <c r="A25" s="38" t="s">
        <v>458</v>
      </c>
      <c r="B25" s="285">
        <v>0</v>
      </c>
      <c r="C25" s="285">
        <v>0</v>
      </c>
      <c r="D25" s="285">
        <v>0</v>
      </c>
      <c r="E25" s="285">
        <v>0</v>
      </c>
      <c r="F25" s="285">
        <v>0</v>
      </c>
      <c r="G25" s="285">
        <v>0</v>
      </c>
    </row>
    <row r="26" spans="1:7" x14ac:dyDescent="0.25">
      <c r="A26" s="38" t="s">
        <v>462</v>
      </c>
      <c r="B26" s="285">
        <v>0</v>
      </c>
      <c r="C26" s="285">
        <v>0</v>
      </c>
      <c r="D26" s="285">
        <v>0</v>
      </c>
      <c r="E26" s="285">
        <v>1787758.66</v>
      </c>
      <c r="F26" s="285">
        <v>2606358.9700000002</v>
      </c>
      <c r="G26" s="285">
        <v>1973427.33</v>
      </c>
    </row>
    <row r="27" spans="1:7" x14ac:dyDescent="0.25">
      <c r="A27" s="38" t="s">
        <v>460</v>
      </c>
      <c r="B27" s="285">
        <v>0</v>
      </c>
      <c r="C27" s="285">
        <v>0</v>
      </c>
      <c r="D27" s="285">
        <v>0</v>
      </c>
      <c r="E27" s="285">
        <v>0</v>
      </c>
      <c r="F27" s="285">
        <v>0</v>
      </c>
      <c r="G27" s="285">
        <v>0</v>
      </c>
    </row>
    <row r="28" spans="1:7" x14ac:dyDescent="0.25">
      <c r="A28" s="31"/>
      <c r="B28" s="283"/>
      <c r="C28" s="283"/>
      <c r="D28" s="283"/>
      <c r="E28" s="283"/>
      <c r="F28" s="283"/>
      <c r="G28" s="283"/>
    </row>
    <row r="29" spans="1:7" ht="14.45" customHeight="1" x14ac:dyDescent="0.25">
      <c r="A29" s="3" t="s">
        <v>619</v>
      </c>
      <c r="B29" s="284">
        <f t="shared" ref="B29:G29" si="2">B7+B18</f>
        <v>0</v>
      </c>
      <c r="C29" s="284">
        <f t="shared" si="2"/>
        <v>0</v>
      </c>
      <c r="D29" s="284">
        <f t="shared" si="2"/>
        <v>0</v>
      </c>
      <c r="E29" s="284">
        <f t="shared" si="2"/>
        <v>113216393.21000001</v>
      </c>
      <c r="F29" s="284">
        <f t="shared" si="2"/>
        <v>218542286.26999998</v>
      </c>
      <c r="G29" s="284">
        <f t="shared" si="2"/>
        <v>148920177.27000001</v>
      </c>
    </row>
    <row r="30" spans="1:7" x14ac:dyDescent="0.25">
      <c r="A30" s="36"/>
      <c r="B30" s="146"/>
      <c r="C30" s="146"/>
      <c r="D30" s="146"/>
      <c r="E30" s="146"/>
      <c r="F30" s="146"/>
      <c r="G30" s="146"/>
    </row>
    <row r="32" spans="1:7" x14ac:dyDescent="0.25">
      <c r="A32" t="s">
        <v>566</v>
      </c>
    </row>
    <row r="33" spans="1:1" x14ac:dyDescent="0.25">
      <c r="A33" t="s">
        <v>567</v>
      </c>
    </row>
  </sheetData>
  <mergeCells count="4">
    <mergeCell ref="A1:G1"/>
    <mergeCell ref="A2:G2"/>
    <mergeCell ref="A3:G3"/>
    <mergeCell ref="A4:G4"/>
  </mergeCells>
  <dataValidations count="1">
    <dataValidation allowBlank="1" showInputMessage="1" showErrorMessage="1" prompt="Año 5 (c)" sqref="B5:F6" xr:uid="{00000000-0002-0000-0C00-000000000000}"/>
  </dataValidations>
  <pageMargins left="0.7" right="0.7" top="0.75" bottom="0.75" header="0.3" footer="0.3"/>
  <pageSetup paperSize="119" scale="46" orientation="portrait" horizontalDpi="1200" verticalDpi="12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F67"/>
  <sheetViews>
    <sheetView showGridLines="0" zoomScale="75" zoomScaleNormal="75" workbookViewId="0">
      <selection activeCell="A47" sqref="A4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258" t="s">
        <v>493</v>
      </c>
      <c r="B1" s="241"/>
      <c r="C1" s="241"/>
      <c r="D1" s="241"/>
      <c r="E1" s="241"/>
      <c r="F1" s="241"/>
    </row>
    <row r="2" spans="1:6" x14ac:dyDescent="0.25">
      <c r="A2" s="243" t="str">
        <f>'Formato 1'!A2</f>
        <v xml:space="preserve"> Municipio de Victoria, Gto.</v>
      </c>
      <c r="B2" s="244"/>
      <c r="C2" s="244"/>
      <c r="D2" s="244"/>
      <c r="E2" s="244"/>
      <c r="F2" s="245"/>
    </row>
    <row r="3" spans="1:6" x14ac:dyDescent="0.25">
      <c r="A3" s="246" t="s">
        <v>494</v>
      </c>
      <c r="B3" s="247"/>
      <c r="C3" s="247"/>
      <c r="D3" s="247"/>
      <c r="E3" s="247"/>
      <c r="F3" s="248"/>
    </row>
    <row r="4" spans="1:6" ht="30" x14ac:dyDescent="0.25">
      <c r="A4" s="101" t="s">
        <v>432</v>
      </c>
      <c r="B4" s="7" t="s">
        <v>495</v>
      </c>
      <c r="C4" s="22" t="s">
        <v>496</v>
      </c>
      <c r="D4" s="22" t="s">
        <v>497</v>
      </c>
      <c r="E4" s="22" t="s">
        <v>498</v>
      </c>
      <c r="F4" s="22" t="s">
        <v>499</v>
      </c>
    </row>
    <row r="5" spans="1:6" ht="15.75" customHeight="1" x14ac:dyDescent="0.25">
      <c r="A5" s="105" t="s">
        <v>500</v>
      </c>
      <c r="B5" s="110"/>
      <c r="C5" s="110"/>
      <c r="D5" s="110"/>
      <c r="E5" s="110"/>
      <c r="F5" s="110"/>
    </row>
    <row r="6" spans="1:6" ht="30" x14ac:dyDescent="0.25">
      <c r="A6" s="108" t="s">
        <v>501</v>
      </c>
      <c r="B6" s="107"/>
      <c r="C6" s="107"/>
      <c r="D6" s="107"/>
      <c r="E6" s="107"/>
      <c r="F6" s="107"/>
    </row>
    <row r="7" spans="1:6" ht="15.75" customHeight="1" x14ac:dyDescent="0.25">
      <c r="A7" s="108" t="s">
        <v>502</v>
      </c>
      <c r="B7" s="107"/>
      <c r="C7" s="107"/>
      <c r="D7" s="107"/>
      <c r="E7" s="107"/>
      <c r="F7" s="107"/>
    </row>
    <row r="8" spans="1:6" x14ac:dyDescent="0.25">
      <c r="A8" s="109"/>
      <c r="B8" s="107"/>
      <c r="C8" s="107"/>
      <c r="D8" s="107"/>
      <c r="E8" s="107"/>
      <c r="F8" s="107"/>
    </row>
    <row r="9" spans="1:6" x14ac:dyDescent="0.25">
      <c r="A9" s="114" t="s">
        <v>503</v>
      </c>
      <c r="B9" s="107"/>
      <c r="C9" s="107"/>
      <c r="D9" s="107"/>
      <c r="E9" s="107"/>
      <c r="F9" s="107"/>
    </row>
    <row r="10" spans="1:6" x14ac:dyDescent="0.25">
      <c r="A10" s="108" t="s">
        <v>504</v>
      </c>
      <c r="B10" s="117"/>
      <c r="C10" s="117"/>
      <c r="D10" s="117"/>
      <c r="E10" s="117"/>
      <c r="F10" s="117"/>
    </row>
    <row r="11" spans="1:6" x14ac:dyDescent="0.25">
      <c r="A11" s="47" t="s">
        <v>505</v>
      </c>
      <c r="B11" s="117"/>
      <c r="C11" s="117"/>
      <c r="D11" s="117"/>
      <c r="E11" s="117"/>
      <c r="F11" s="117"/>
    </row>
    <row r="12" spans="1:6" x14ac:dyDescent="0.25">
      <c r="A12" s="47" t="s">
        <v>506</v>
      </c>
      <c r="B12" s="117"/>
      <c r="C12" s="117"/>
      <c r="D12" s="117"/>
      <c r="E12" s="117"/>
      <c r="F12" s="117"/>
    </row>
    <row r="13" spans="1:6" x14ac:dyDescent="0.25">
      <c r="A13" s="47" t="s">
        <v>507</v>
      </c>
      <c r="B13" s="117"/>
      <c r="C13" s="117"/>
      <c r="D13" s="117"/>
      <c r="E13" s="117"/>
      <c r="F13" s="117"/>
    </row>
    <row r="14" spans="1:6" x14ac:dyDescent="0.25">
      <c r="A14" s="108" t="s">
        <v>508</v>
      </c>
      <c r="B14" s="117"/>
      <c r="C14" s="117"/>
      <c r="D14" s="117"/>
      <c r="E14" s="117"/>
      <c r="F14" s="117"/>
    </row>
    <row r="15" spans="1:6" x14ac:dyDescent="0.25">
      <c r="A15" s="47" t="s">
        <v>505</v>
      </c>
      <c r="B15" s="117"/>
      <c r="C15" s="117"/>
      <c r="D15" s="117"/>
      <c r="E15" s="117"/>
      <c r="F15" s="117"/>
    </row>
    <row r="16" spans="1:6" x14ac:dyDescent="0.25">
      <c r="A16" s="47" t="s">
        <v>506</v>
      </c>
      <c r="B16" s="118"/>
      <c r="C16" s="118"/>
      <c r="D16" s="118"/>
      <c r="E16" s="118"/>
      <c r="F16" s="118"/>
    </row>
    <row r="17" spans="1:6" x14ac:dyDescent="0.25">
      <c r="A17" s="47" t="s">
        <v>507</v>
      </c>
      <c r="B17" s="119"/>
      <c r="C17" s="119"/>
      <c r="D17" s="119"/>
      <c r="E17" s="119"/>
      <c r="F17" s="119"/>
    </row>
    <row r="18" spans="1:6" x14ac:dyDescent="0.25">
      <c r="A18" s="108" t="s">
        <v>509</v>
      </c>
      <c r="B18" s="119"/>
      <c r="C18" s="119"/>
      <c r="D18" s="119"/>
      <c r="E18" s="119"/>
      <c r="F18" s="119"/>
    </row>
    <row r="19" spans="1:6" x14ac:dyDescent="0.25">
      <c r="A19" s="108" t="s">
        <v>510</v>
      </c>
      <c r="B19" s="119"/>
      <c r="C19" s="119"/>
      <c r="D19" s="119"/>
      <c r="E19" s="119"/>
      <c r="F19" s="119"/>
    </row>
    <row r="20" spans="1:6" x14ac:dyDescent="0.25">
      <c r="A20" s="108" t="s">
        <v>511</v>
      </c>
      <c r="B20" s="120"/>
      <c r="C20" s="120"/>
      <c r="D20" s="120"/>
      <c r="E20" s="120"/>
      <c r="F20" s="120"/>
    </row>
    <row r="21" spans="1:6" x14ac:dyDescent="0.25">
      <c r="A21" s="108" t="s">
        <v>512</v>
      </c>
      <c r="B21" s="120"/>
      <c r="C21" s="120"/>
      <c r="D21" s="120"/>
      <c r="E21" s="120"/>
      <c r="F21" s="120"/>
    </row>
    <row r="22" spans="1:6" x14ac:dyDescent="0.25">
      <c r="A22" s="108" t="s">
        <v>513</v>
      </c>
      <c r="B22" s="120"/>
      <c r="C22" s="120"/>
      <c r="D22" s="120"/>
      <c r="E22" s="120"/>
      <c r="F22" s="120"/>
    </row>
    <row r="23" spans="1:6" x14ac:dyDescent="0.25">
      <c r="A23" s="108" t="s">
        <v>514</v>
      </c>
      <c r="B23" s="120"/>
      <c r="C23" s="120"/>
      <c r="D23" s="120"/>
      <c r="E23" s="120"/>
      <c r="F23" s="120"/>
    </row>
    <row r="24" spans="1:6" x14ac:dyDescent="0.25">
      <c r="A24" s="108" t="s">
        <v>515</v>
      </c>
      <c r="B24" s="112"/>
      <c r="C24" s="112"/>
      <c r="D24" s="112"/>
      <c r="E24" s="112"/>
      <c r="F24" s="112"/>
    </row>
    <row r="25" spans="1:6" x14ac:dyDescent="0.25">
      <c r="A25" s="108" t="s">
        <v>516</v>
      </c>
      <c r="B25" s="112"/>
      <c r="C25" s="112"/>
      <c r="D25" s="112"/>
      <c r="E25" s="112"/>
      <c r="F25" s="112"/>
    </row>
    <row r="26" spans="1:6" x14ac:dyDescent="0.25">
      <c r="A26" s="109"/>
      <c r="B26" s="113"/>
      <c r="C26" s="113"/>
      <c r="D26" s="113"/>
      <c r="E26" s="113"/>
      <c r="F26" s="113"/>
    </row>
    <row r="27" spans="1:6" ht="14.45" customHeight="1" x14ac:dyDescent="0.25">
      <c r="A27" s="114" t="s">
        <v>517</v>
      </c>
      <c r="B27" s="111"/>
      <c r="C27" s="111"/>
      <c r="D27" s="111"/>
      <c r="E27" s="111"/>
      <c r="F27" s="111"/>
    </row>
    <row r="28" spans="1:6" x14ac:dyDescent="0.25">
      <c r="A28" s="108" t="s">
        <v>518</v>
      </c>
      <c r="B28" s="60"/>
      <c r="C28" s="60"/>
      <c r="D28" s="60"/>
      <c r="E28" s="60"/>
      <c r="F28" s="60"/>
    </row>
    <row r="29" spans="1:6" x14ac:dyDescent="0.25">
      <c r="A29" s="104"/>
      <c r="B29" s="34"/>
      <c r="C29" s="34"/>
      <c r="D29" s="34"/>
      <c r="E29" s="34"/>
      <c r="F29" s="34"/>
    </row>
    <row r="30" spans="1:6" x14ac:dyDescent="0.25">
      <c r="A30" s="115" t="s">
        <v>519</v>
      </c>
      <c r="B30" s="34"/>
      <c r="C30" s="34"/>
      <c r="D30" s="34"/>
      <c r="E30" s="34"/>
      <c r="F30" s="34"/>
    </row>
    <row r="31" spans="1:6" x14ac:dyDescent="0.25">
      <c r="A31" s="116" t="s">
        <v>504</v>
      </c>
      <c r="B31" s="60"/>
      <c r="C31" s="60"/>
      <c r="D31" s="60"/>
      <c r="E31" s="60"/>
      <c r="F31" s="60"/>
    </row>
    <row r="32" spans="1:6" x14ac:dyDescent="0.25">
      <c r="A32" s="116" t="s">
        <v>508</v>
      </c>
      <c r="B32" s="60"/>
      <c r="C32" s="60"/>
      <c r="D32" s="60"/>
      <c r="E32" s="60"/>
      <c r="F32" s="60"/>
    </row>
    <row r="33" spans="1:6" x14ac:dyDescent="0.25">
      <c r="A33" s="116" t="s">
        <v>520</v>
      </c>
      <c r="B33" s="60"/>
      <c r="C33" s="60"/>
      <c r="D33" s="60"/>
      <c r="E33" s="60"/>
      <c r="F33" s="60"/>
    </row>
    <row r="34" spans="1:6" x14ac:dyDescent="0.25">
      <c r="A34" s="104"/>
      <c r="B34" s="34"/>
      <c r="C34" s="34"/>
      <c r="D34" s="34"/>
      <c r="E34" s="34"/>
      <c r="F34" s="34"/>
    </row>
    <row r="35" spans="1:6" x14ac:dyDescent="0.25">
      <c r="A35" s="115" t="s">
        <v>521</v>
      </c>
      <c r="B35" s="34"/>
      <c r="C35" s="34"/>
      <c r="D35" s="34"/>
      <c r="E35" s="34"/>
      <c r="F35" s="34"/>
    </row>
    <row r="36" spans="1:6" x14ac:dyDescent="0.25">
      <c r="A36" s="116" t="s">
        <v>522</v>
      </c>
      <c r="B36" s="34"/>
      <c r="C36" s="34"/>
      <c r="D36" s="34"/>
      <c r="E36" s="34"/>
      <c r="F36" s="34"/>
    </row>
    <row r="37" spans="1:6" x14ac:dyDescent="0.25">
      <c r="A37" s="116" t="s">
        <v>523</v>
      </c>
      <c r="B37" s="34"/>
      <c r="C37" s="34"/>
      <c r="D37" s="34"/>
      <c r="E37" s="34"/>
      <c r="F37" s="34"/>
    </row>
    <row r="38" spans="1:6" x14ac:dyDescent="0.25">
      <c r="A38" s="116" t="s">
        <v>524</v>
      </c>
      <c r="B38" s="34"/>
      <c r="C38" s="34"/>
      <c r="D38" s="34"/>
      <c r="E38" s="34"/>
      <c r="F38" s="34"/>
    </row>
    <row r="39" spans="1:6" x14ac:dyDescent="0.25">
      <c r="A39" s="104"/>
      <c r="B39" s="34"/>
      <c r="C39" s="34"/>
      <c r="D39" s="34"/>
      <c r="E39" s="34"/>
      <c r="F39" s="34"/>
    </row>
    <row r="40" spans="1:6" x14ac:dyDescent="0.25">
      <c r="A40" s="115" t="s">
        <v>525</v>
      </c>
      <c r="B40" s="34"/>
      <c r="C40" s="34"/>
      <c r="D40" s="34"/>
      <c r="E40" s="34"/>
      <c r="F40" s="34"/>
    </row>
    <row r="41" spans="1:6" x14ac:dyDescent="0.25">
      <c r="A41" s="104"/>
      <c r="B41" s="34"/>
      <c r="C41" s="34"/>
      <c r="D41" s="34"/>
      <c r="E41" s="34"/>
      <c r="F41" s="34"/>
    </row>
    <row r="42" spans="1:6" x14ac:dyDescent="0.25">
      <c r="A42" s="115" t="s">
        <v>526</v>
      </c>
      <c r="B42" s="34"/>
      <c r="C42" s="34"/>
      <c r="D42" s="34"/>
      <c r="E42" s="34"/>
      <c r="F42" s="34"/>
    </row>
    <row r="43" spans="1:6" x14ac:dyDescent="0.25">
      <c r="A43" s="116" t="s">
        <v>527</v>
      </c>
      <c r="B43" s="60"/>
      <c r="C43" s="60"/>
      <c r="D43" s="60"/>
      <c r="E43" s="60"/>
      <c r="F43" s="60"/>
    </row>
    <row r="44" spans="1:6" x14ac:dyDescent="0.25">
      <c r="A44" s="116" t="s">
        <v>528</v>
      </c>
      <c r="B44" s="60"/>
      <c r="C44" s="60"/>
      <c r="D44" s="60"/>
      <c r="E44" s="60"/>
      <c r="F44" s="60"/>
    </row>
    <row r="45" spans="1:6" x14ac:dyDescent="0.25">
      <c r="A45" s="116" t="s">
        <v>529</v>
      </c>
      <c r="B45" s="60"/>
      <c r="C45" s="60"/>
      <c r="D45" s="60"/>
      <c r="E45" s="60"/>
      <c r="F45" s="60"/>
    </row>
    <row r="46" spans="1:6" x14ac:dyDescent="0.25">
      <c r="A46" s="104"/>
      <c r="B46" s="34"/>
      <c r="C46" s="34"/>
      <c r="D46" s="34"/>
      <c r="E46" s="34"/>
      <c r="F46" s="34"/>
    </row>
    <row r="47" spans="1:6" ht="30" x14ac:dyDescent="0.25">
      <c r="A47" s="115" t="s">
        <v>530</v>
      </c>
      <c r="B47" s="34"/>
      <c r="C47" s="34"/>
      <c r="D47" s="34"/>
      <c r="E47" s="34"/>
      <c r="F47" s="34"/>
    </row>
    <row r="48" spans="1:6" x14ac:dyDescent="0.25">
      <c r="A48" s="116" t="s">
        <v>528</v>
      </c>
      <c r="B48" s="60"/>
      <c r="C48" s="60"/>
      <c r="D48" s="60"/>
      <c r="E48" s="60"/>
      <c r="F48" s="60"/>
    </row>
    <row r="49" spans="1:6" x14ac:dyDescent="0.25">
      <c r="A49" s="116" t="s">
        <v>529</v>
      </c>
      <c r="B49" s="60"/>
      <c r="C49" s="60"/>
      <c r="D49" s="60"/>
      <c r="E49" s="60"/>
      <c r="F49" s="60"/>
    </row>
    <row r="50" spans="1:6" x14ac:dyDescent="0.25">
      <c r="A50" s="104"/>
      <c r="B50" s="34"/>
      <c r="C50" s="34"/>
      <c r="D50" s="34"/>
      <c r="E50" s="34"/>
      <c r="F50" s="34"/>
    </row>
    <row r="51" spans="1:6" x14ac:dyDescent="0.25">
      <c r="A51" s="115" t="s">
        <v>531</v>
      </c>
      <c r="B51" s="34"/>
      <c r="C51" s="34"/>
      <c r="D51" s="34"/>
      <c r="E51" s="34"/>
      <c r="F51" s="34"/>
    </row>
    <row r="52" spans="1:6" x14ac:dyDescent="0.25">
      <c r="A52" s="116" t="s">
        <v>528</v>
      </c>
      <c r="B52" s="60"/>
      <c r="C52" s="60"/>
      <c r="D52" s="60"/>
      <c r="E52" s="60"/>
      <c r="F52" s="60"/>
    </row>
    <row r="53" spans="1:6" x14ac:dyDescent="0.25">
      <c r="A53" s="116" t="s">
        <v>529</v>
      </c>
      <c r="B53" s="60"/>
      <c r="C53" s="60"/>
      <c r="D53" s="60"/>
      <c r="E53" s="60"/>
      <c r="F53" s="60"/>
    </row>
    <row r="54" spans="1:6" x14ac:dyDescent="0.25">
      <c r="A54" s="116" t="s">
        <v>532</v>
      </c>
      <c r="B54" s="60"/>
      <c r="C54" s="60"/>
      <c r="D54" s="60"/>
      <c r="E54" s="60"/>
      <c r="F54" s="60"/>
    </row>
    <row r="55" spans="1:6" x14ac:dyDescent="0.25">
      <c r="A55" s="104"/>
      <c r="B55" s="34"/>
      <c r="C55" s="34"/>
      <c r="D55" s="34"/>
      <c r="E55" s="34"/>
      <c r="F55" s="34"/>
    </row>
    <row r="56" spans="1:6" x14ac:dyDescent="0.25">
      <c r="A56" s="115" t="s">
        <v>533</v>
      </c>
      <c r="B56" s="34"/>
      <c r="C56" s="34"/>
      <c r="D56" s="34"/>
      <c r="E56" s="34"/>
      <c r="F56" s="34"/>
    </row>
    <row r="57" spans="1:6" x14ac:dyDescent="0.25">
      <c r="A57" s="116" t="s">
        <v>528</v>
      </c>
      <c r="B57" s="60"/>
      <c r="C57" s="60"/>
      <c r="D57" s="60"/>
      <c r="E57" s="60"/>
      <c r="F57" s="60"/>
    </row>
    <row r="58" spans="1:6" x14ac:dyDescent="0.25">
      <c r="A58" s="116" t="s">
        <v>529</v>
      </c>
      <c r="B58" s="60"/>
      <c r="C58" s="60"/>
      <c r="D58" s="60"/>
      <c r="E58" s="60"/>
      <c r="F58" s="60"/>
    </row>
    <row r="59" spans="1:6" x14ac:dyDescent="0.25">
      <c r="A59" s="104"/>
      <c r="B59" s="34"/>
      <c r="C59" s="34"/>
      <c r="D59" s="34"/>
      <c r="E59" s="34"/>
      <c r="F59" s="34"/>
    </row>
    <row r="60" spans="1:6" x14ac:dyDescent="0.25">
      <c r="A60" s="115" t="s">
        <v>534</v>
      </c>
      <c r="B60" s="34"/>
      <c r="C60" s="34"/>
      <c r="D60" s="34"/>
      <c r="E60" s="34"/>
      <c r="F60" s="34"/>
    </row>
    <row r="61" spans="1:6" x14ac:dyDescent="0.25">
      <c r="A61" s="116" t="s">
        <v>535</v>
      </c>
      <c r="B61" s="103"/>
      <c r="C61" s="103"/>
      <c r="D61" s="103"/>
      <c r="E61" s="103"/>
      <c r="F61" s="103"/>
    </row>
    <row r="62" spans="1:6" x14ac:dyDescent="0.25">
      <c r="A62" s="116" t="s">
        <v>536</v>
      </c>
      <c r="B62" s="121"/>
      <c r="C62" s="121"/>
      <c r="D62" s="121"/>
      <c r="E62" s="121"/>
      <c r="F62" s="121"/>
    </row>
    <row r="63" spans="1:6" x14ac:dyDescent="0.25">
      <c r="A63" s="104"/>
      <c r="B63" s="103"/>
      <c r="C63" s="103"/>
      <c r="D63" s="103"/>
      <c r="E63" s="103"/>
      <c r="F63" s="103"/>
    </row>
    <row r="64" spans="1:6" x14ac:dyDescent="0.25">
      <c r="A64" s="115" t="s">
        <v>537</v>
      </c>
      <c r="B64" s="103"/>
      <c r="C64" s="103"/>
      <c r="D64" s="103"/>
      <c r="E64" s="103"/>
      <c r="F64" s="103"/>
    </row>
    <row r="65" spans="1:6" x14ac:dyDescent="0.25">
      <c r="A65" s="116" t="s">
        <v>538</v>
      </c>
      <c r="B65" s="103"/>
      <c r="C65" s="103"/>
      <c r="D65" s="103"/>
      <c r="E65" s="103"/>
      <c r="F65" s="103"/>
    </row>
    <row r="66" spans="1:6" x14ac:dyDescent="0.25">
      <c r="A66" s="116" t="s">
        <v>539</v>
      </c>
      <c r="B66" s="104"/>
      <c r="C66" s="34"/>
      <c r="D66" s="104"/>
      <c r="E66" s="104"/>
      <c r="F66" s="104"/>
    </row>
    <row r="67" spans="1:6" x14ac:dyDescent="0.25">
      <c r="A67" s="35"/>
      <c r="B67" s="35"/>
      <c r="C67" s="35"/>
      <c r="D67" s="35"/>
      <c r="E67" s="35"/>
      <c r="F67" s="35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00000000-0002-0000-0D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49" customWidth="1"/>
    <col min="2" max="3" width="16.42578125" style="49" customWidth="1"/>
    <col min="4" max="4" width="16.28515625" style="49" customWidth="1"/>
    <col min="5" max="5" width="17" style="49" customWidth="1"/>
    <col min="6" max="6" width="14.7109375" style="49" customWidth="1"/>
    <col min="7" max="7" width="15.5703125" style="49" customWidth="1"/>
    <col min="8" max="163" width="11.5703125" style="49"/>
    <col min="164" max="164" width="47.7109375" style="49" customWidth="1"/>
    <col min="165" max="166" width="16.42578125" style="49" customWidth="1"/>
    <col min="167" max="167" width="16.28515625" style="49" customWidth="1"/>
    <col min="168" max="168" width="17" style="49" customWidth="1"/>
    <col min="169" max="169" width="14.7109375" style="49" customWidth="1"/>
    <col min="170" max="170" width="15.5703125" style="49" customWidth="1"/>
    <col min="171" max="419" width="11.5703125" style="49"/>
    <col min="420" max="420" width="47.7109375" style="49" customWidth="1"/>
    <col min="421" max="422" width="16.42578125" style="49" customWidth="1"/>
    <col min="423" max="423" width="16.28515625" style="49" customWidth="1"/>
    <col min="424" max="424" width="17" style="49" customWidth="1"/>
    <col min="425" max="425" width="14.7109375" style="49" customWidth="1"/>
    <col min="426" max="426" width="15.5703125" style="49" customWidth="1"/>
    <col min="427" max="675" width="11.5703125" style="49"/>
    <col min="676" max="676" width="47.7109375" style="49" customWidth="1"/>
    <col min="677" max="678" width="16.42578125" style="49" customWidth="1"/>
    <col min="679" max="679" width="16.28515625" style="49" customWidth="1"/>
    <col min="680" max="680" width="17" style="49" customWidth="1"/>
    <col min="681" max="681" width="14.7109375" style="49" customWidth="1"/>
    <col min="682" max="682" width="15.5703125" style="49" customWidth="1"/>
    <col min="683" max="931" width="11.5703125" style="49"/>
    <col min="932" max="932" width="47.7109375" style="49" customWidth="1"/>
    <col min="933" max="934" width="16.42578125" style="49" customWidth="1"/>
    <col min="935" max="935" width="16.28515625" style="49" customWidth="1"/>
    <col min="936" max="936" width="17" style="49" customWidth="1"/>
    <col min="937" max="937" width="14.7109375" style="49" customWidth="1"/>
    <col min="938" max="938" width="15.5703125" style="49" customWidth="1"/>
    <col min="939" max="1187" width="11.5703125" style="49"/>
    <col min="1188" max="1188" width="47.7109375" style="49" customWidth="1"/>
    <col min="1189" max="1190" width="16.42578125" style="49" customWidth="1"/>
    <col min="1191" max="1191" width="16.28515625" style="49" customWidth="1"/>
    <col min="1192" max="1192" width="17" style="49" customWidth="1"/>
    <col min="1193" max="1193" width="14.7109375" style="49" customWidth="1"/>
    <col min="1194" max="1194" width="15.5703125" style="49" customWidth="1"/>
    <col min="1195" max="1443" width="11.5703125" style="49"/>
    <col min="1444" max="1444" width="47.7109375" style="49" customWidth="1"/>
    <col min="1445" max="1446" width="16.42578125" style="49" customWidth="1"/>
    <col min="1447" max="1447" width="16.28515625" style="49" customWidth="1"/>
    <col min="1448" max="1448" width="17" style="49" customWidth="1"/>
    <col min="1449" max="1449" width="14.7109375" style="49" customWidth="1"/>
    <col min="1450" max="1450" width="15.5703125" style="49" customWidth="1"/>
    <col min="1451" max="1699" width="11.5703125" style="49"/>
    <col min="1700" max="1700" width="47.7109375" style="49" customWidth="1"/>
    <col min="1701" max="1702" width="16.42578125" style="49" customWidth="1"/>
    <col min="1703" max="1703" width="16.28515625" style="49" customWidth="1"/>
    <col min="1704" max="1704" width="17" style="49" customWidth="1"/>
    <col min="1705" max="1705" width="14.7109375" style="49" customWidth="1"/>
    <col min="1706" max="1706" width="15.5703125" style="49" customWidth="1"/>
    <col min="1707" max="1955" width="11.5703125" style="49"/>
    <col min="1956" max="1956" width="47.7109375" style="49" customWidth="1"/>
    <col min="1957" max="1958" width="16.42578125" style="49" customWidth="1"/>
    <col min="1959" max="1959" width="16.28515625" style="49" customWidth="1"/>
    <col min="1960" max="1960" width="17" style="49" customWidth="1"/>
    <col min="1961" max="1961" width="14.7109375" style="49" customWidth="1"/>
    <col min="1962" max="1962" width="15.5703125" style="49" customWidth="1"/>
    <col min="1963" max="2211" width="11.5703125" style="49"/>
    <col min="2212" max="2212" width="47.7109375" style="49" customWidth="1"/>
    <col min="2213" max="2214" width="16.42578125" style="49" customWidth="1"/>
    <col min="2215" max="2215" width="16.28515625" style="49" customWidth="1"/>
    <col min="2216" max="2216" width="17" style="49" customWidth="1"/>
    <col min="2217" max="2217" width="14.7109375" style="49" customWidth="1"/>
    <col min="2218" max="2218" width="15.5703125" style="49" customWidth="1"/>
    <col min="2219" max="2467" width="11.5703125" style="49"/>
    <col min="2468" max="2468" width="47.7109375" style="49" customWidth="1"/>
    <col min="2469" max="2470" width="16.42578125" style="49" customWidth="1"/>
    <col min="2471" max="2471" width="16.28515625" style="49" customWidth="1"/>
    <col min="2472" max="2472" width="17" style="49" customWidth="1"/>
    <col min="2473" max="2473" width="14.7109375" style="49" customWidth="1"/>
    <col min="2474" max="2474" width="15.5703125" style="49" customWidth="1"/>
    <col min="2475" max="2723" width="11.5703125" style="49"/>
    <col min="2724" max="2724" width="47.7109375" style="49" customWidth="1"/>
    <col min="2725" max="2726" width="16.42578125" style="49" customWidth="1"/>
    <col min="2727" max="2727" width="16.28515625" style="49" customWidth="1"/>
    <col min="2728" max="2728" width="17" style="49" customWidth="1"/>
    <col min="2729" max="2729" width="14.7109375" style="49" customWidth="1"/>
    <col min="2730" max="2730" width="15.5703125" style="49" customWidth="1"/>
    <col min="2731" max="2979" width="11.5703125" style="49"/>
    <col min="2980" max="2980" width="47.7109375" style="49" customWidth="1"/>
    <col min="2981" max="2982" width="16.42578125" style="49" customWidth="1"/>
    <col min="2983" max="2983" width="16.28515625" style="49" customWidth="1"/>
    <col min="2984" max="2984" width="17" style="49" customWidth="1"/>
    <col min="2985" max="2985" width="14.7109375" style="49" customWidth="1"/>
    <col min="2986" max="2986" width="15.5703125" style="49" customWidth="1"/>
    <col min="2987" max="3235" width="11.5703125" style="49"/>
    <col min="3236" max="3236" width="47.7109375" style="49" customWidth="1"/>
    <col min="3237" max="3238" width="16.42578125" style="49" customWidth="1"/>
    <col min="3239" max="3239" width="16.28515625" style="49" customWidth="1"/>
    <col min="3240" max="3240" width="17" style="49" customWidth="1"/>
    <col min="3241" max="3241" width="14.7109375" style="49" customWidth="1"/>
    <col min="3242" max="3242" width="15.5703125" style="49" customWidth="1"/>
    <col min="3243" max="3491" width="11.5703125" style="49"/>
    <col min="3492" max="3492" width="47.7109375" style="49" customWidth="1"/>
    <col min="3493" max="3494" width="16.42578125" style="49" customWidth="1"/>
    <col min="3495" max="3495" width="16.28515625" style="49" customWidth="1"/>
    <col min="3496" max="3496" width="17" style="49" customWidth="1"/>
    <col min="3497" max="3497" width="14.7109375" style="49" customWidth="1"/>
    <col min="3498" max="3498" width="15.5703125" style="49" customWidth="1"/>
    <col min="3499" max="3747" width="11.5703125" style="49"/>
    <col min="3748" max="3748" width="47.7109375" style="49" customWidth="1"/>
    <col min="3749" max="3750" width="16.42578125" style="49" customWidth="1"/>
    <col min="3751" max="3751" width="16.28515625" style="49" customWidth="1"/>
    <col min="3752" max="3752" width="17" style="49" customWidth="1"/>
    <col min="3753" max="3753" width="14.7109375" style="49" customWidth="1"/>
    <col min="3754" max="3754" width="15.5703125" style="49" customWidth="1"/>
    <col min="3755" max="4003" width="11.5703125" style="49"/>
    <col min="4004" max="4004" width="47.7109375" style="49" customWidth="1"/>
    <col min="4005" max="4006" width="16.42578125" style="49" customWidth="1"/>
    <col min="4007" max="4007" width="16.28515625" style="49" customWidth="1"/>
    <col min="4008" max="4008" width="17" style="49" customWidth="1"/>
    <col min="4009" max="4009" width="14.7109375" style="49" customWidth="1"/>
    <col min="4010" max="4010" width="15.5703125" style="49" customWidth="1"/>
    <col min="4011" max="4259" width="11.5703125" style="49"/>
    <col min="4260" max="4260" width="47.7109375" style="49" customWidth="1"/>
    <col min="4261" max="4262" width="16.42578125" style="49" customWidth="1"/>
    <col min="4263" max="4263" width="16.28515625" style="49" customWidth="1"/>
    <col min="4264" max="4264" width="17" style="49" customWidth="1"/>
    <col min="4265" max="4265" width="14.7109375" style="49" customWidth="1"/>
    <col min="4266" max="4266" width="15.5703125" style="49" customWidth="1"/>
    <col min="4267" max="4515" width="11.5703125" style="49"/>
    <col min="4516" max="4516" width="47.7109375" style="49" customWidth="1"/>
    <col min="4517" max="4518" width="16.42578125" style="49" customWidth="1"/>
    <col min="4519" max="4519" width="16.28515625" style="49" customWidth="1"/>
    <col min="4520" max="4520" width="17" style="49" customWidth="1"/>
    <col min="4521" max="4521" width="14.7109375" style="49" customWidth="1"/>
    <col min="4522" max="4522" width="15.5703125" style="49" customWidth="1"/>
    <col min="4523" max="4771" width="11.5703125" style="49"/>
    <col min="4772" max="4772" width="47.7109375" style="49" customWidth="1"/>
    <col min="4773" max="4774" width="16.42578125" style="49" customWidth="1"/>
    <col min="4775" max="4775" width="16.28515625" style="49" customWidth="1"/>
    <col min="4776" max="4776" width="17" style="49" customWidth="1"/>
    <col min="4777" max="4777" width="14.7109375" style="49" customWidth="1"/>
    <col min="4778" max="4778" width="15.5703125" style="49" customWidth="1"/>
    <col min="4779" max="5027" width="11.5703125" style="49"/>
    <col min="5028" max="5028" width="47.7109375" style="49" customWidth="1"/>
    <col min="5029" max="5030" width="16.42578125" style="49" customWidth="1"/>
    <col min="5031" max="5031" width="16.28515625" style="49" customWidth="1"/>
    <col min="5032" max="5032" width="17" style="49" customWidth="1"/>
    <col min="5033" max="5033" width="14.7109375" style="49" customWidth="1"/>
    <col min="5034" max="5034" width="15.5703125" style="49" customWidth="1"/>
    <col min="5035" max="5283" width="11.5703125" style="49"/>
    <col min="5284" max="5284" width="47.7109375" style="49" customWidth="1"/>
    <col min="5285" max="5286" width="16.42578125" style="49" customWidth="1"/>
    <col min="5287" max="5287" width="16.28515625" style="49" customWidth="1"/>
    <col min="5288" max="5288" width="17" style="49" customWidth="1"/>
    <col min="5289" max="5289" width="14.7109375" style="49" customWidth="1"/>
    <col min="5290" max="5290" width="15.5703125" style="49" customWidth="1"/>
    <col min="5291" max="5539" width="11.5703125" style="49"/>
    <col min="5540" max="5540" width="47.7109375" style="49" customWidth="1"/>
    <col min="5541" max="5542" width="16.42578125" style="49" customWidth="1"/>
    <col min="5543" max="5543" width="16.28515625" style="49" customWidth="1"/>
    <col min="5544" max="5544" width="17" style="49" customWidth="1"/>
    <col min="5545" max="5545" width="14.7109375" style="49" customWidth="1"/>
    <col min="5546" max="5546" width="15.5703125" style="49" customWidth="1"/>
    <col min="5547" max="5795" width="11.5703125" style="49"/>
    <col min="5796" max="5796" width="47.7109375" style="49" customWidth="1"/>
    <col min="5797" max="5798" width="16.42578125" style="49" customWidth="1"/>
    <col min="5799" max="5799" width="16.28515625" style="49" customWidth="1"/>
    <col min="5800" max="5800" width="17" style="49" customWidth="1"/>
    <col min="5801" max="5801" width="14.7109375" style="49" customWidth="1"/>
    <col min="5802" max="5802" width="15.5703125" style="49" customWidth="1"/>
    <col min="5803" max="6051" width="11.5703125" style="49"/>
    <col min="6052" max="6052" width="47.7109375" style="49" customWidth="1"/>
    <col min="6053" max="6054" width="16.42578125" style="49" customWidth="1"/>
    <col min="6055" max="6055" width="16.28515625" style="49" customWidth="1"/>
    <col min="6056" max="6056" width="17" style="49" customWidth="1"/>
    <col min="6057" max="6057" width="14.7109375" style="49" customWidth="1"/>
    <col min="6058" max="6058" width="15.5703125" style="49" customWidth="1"/>
    <col min="6059" max="6307" width="11.5703125" style="49"/>
    <col min="6308" max="6308" width="47.7109375" style="49" customWidth="1"/>
    <col min="6309" max="6310" width="16.42578125" style="49" customWidth="1"/>
    <col min="6311" max="6311" width="16.28515625" style="49" customWidth="1"/>
    <col min="6312" max="6312" width="17" style="49" customWidth="1"/>
    <col min="6313" max="6313" width="14.7109375" style="49" customWidth="1"/>
    <col min="6314" max="6314" width="15.5703125" style="49" customWidth="1"/>
    <col min="6315" max="6563" width="11.5703125" style="49"/>
    <col min="6564" max="6564" width="47.7109375" style="49" customWidth="1"/>
    <col min="6565" max="6566" width="16.42578125" style="49" customWidth="1"/>
    <col min="6567" max="6567" width="16.28515625" style="49" customWidth="1"/>
    <col min="6568" max="6568" width="17" style="49" customWidth="1"/>
    <col min="6569" max="6569" width="14.7109375" style="49" customWidth="1"/>
    <col min="6570" max="6570" width="15.5703125" style="49" customWidth="1"/>
    <col min="6571" max="6819" width="11.5703125" style="49"/>
    <col min="6820" max="6820" width="47.7109375" style="49" customWidth="1"/>
    <col min="6821" max="6822" width="16.42578125" style="49" customWidth="1"/>
    <col min="6823" max="6823" width="16.28515625" style="49" customWidth="1"/>
    <col min="6824" max="6824" width="17" style="49" customWidth="1"/>
    <col min="6825" max="6825" width="14.7109375" style="49" customWidth="1"/>
    <col min="6826" max="6826" width="15.5703125" style="49" customWidth="1"/>
    <col min="6827" max="7075" width="11.5703125" style="49"/>
    <col min="7076" max="7076" width="47.7109375" style="49" customWidth="1"/>
    <col min="7077" max="7078" width="16.42578125" style="49" customWidth="1"/>
    <col min="7079" max="7079" width="16.28515625" style="49" customWidth="1"/>
    <col min="7080" max="7080" width="17" style="49" customWidth="1"/>
    <col min="7081" max="7081" width="14.7109375" style="49" customWidth="1"/>
    <col min="7082" max="7082" width="15.5703125" style="49" customWidth="1"/>
    <col min="7083" max="7331" width="11.5703125" style="49"/>
    <col min="7332" max="7332" width="47.7109375" style="49" customWidth="1"/>
    <col min="7333" max="7334" width="16.42578125" style="49" customWidth="1"/>
    <col min="7335" max="7335" width="16.28515625" style="49" customWidth="1"/>
    <col min="7336" max="7336" width="17" style="49" customWidth="1"/>
    <col min="7337" max="7337" width="14.7109375" style="49" customWidth="1"/>
    <col min="7338" max="7338" width="15.5703125" style="49" customWidth="1"/>
    <col min="7339" max="7587" width="11.5703125" style="49"/>
    <col min="7588" max="7588" width="47.7109375" style="49" customWidth="1"/>
    <col min="7589" max="7590" width="16.42578125" style="49" customWidth="1"/>
    <col min="7591" max="7591" width="16.28515625" style="49" customWidth="1"/>
    <col min="7592" max="7592" width="17" style="49" customWidth="1"/>
    <col min="7593" max="7593" width="14.7109375" style="49" customWidth="1"/>
    <col min="7594" max="7594" width="15.5703125" style="49" customWidth="1"/>
    <col min="7595" max="7843" width="11.5703125" style="49"/>
    <col min="7844" max="7844" width="47.7109375" style="49" customWidth="1"/>
    <col min="7845" max="7846" width="16.42578125" style="49" customWidth="1"/>
    <col min="7847" max="7847" width="16.28515625" style="49" customWidth="1"/>
    <col min="7848" max="7848" width="17" style="49" customWidth="1"/>
    <col min="7849" max="7849" width="14.7109375" style="49" customWidth="1"/>
    <col min="7850" max="7850" width="15.5703125" style="49" customWidth="1"/>
    <col min="7851" max="8099" width="11.5703125" style="49"/>
    <col min="8100" max="8100" width="47.7109375" style="49" customWidth="1"/>
    <col min="8101" max="8102" width="16.42578125" style="49" customWidth="1"/>
    <col min="8103" max="8103" width="16.28515625" style="49" customWidth="1"/>
    <col min="8104" max="8104" width="17" style="49" customWidth="1"/>
    <col min="8105" max="8105" width="14.7109375" style="49" customWidth="1"/>
    <col min="8106" max="8106" width="15.5703125" style="49" customWidth="1"/>
    <col min="8107" max="8355" width="11.5703125" style="49"/>
    <col min="8356" max="8356" width="47.7109375" style="49" customWidth="1"/>
    <col min="8357" max="8358" width="16.42578125" style="49" customWidth="1"/>
    <col min="8359" max="8359" width="16.28515625" style="49" customWidth="1"/>
    <col min="8360" max="8360" width="17" style="49" customWidth="1"/>
    <col min="8361" max="8361" width="14.7109375" style="49" customWidth="1"/>
    <col min="8362" max="8362" width="15.5703125" style="49" customWidth="1"/>
    <col min="8363" max="8611" width="11.5703125" style="49"/>
    <col min="8612" max="8612" width="47.7109375" style="49" customWidth="1"/>
    <col min="8613" max="8614" width="16.42578125" style="49" customWidth="1"/>
    <col min="8615" max="8615" width="16.28515625" style="49" customWidth="1"/>
    <col min="8616" max="8616" width="17" style="49" customWidth="1"/>
    <col min="8617" max="8617" width="14.7109375" style="49" customWidth="1"/>
    <col min="8618" max="8618" width="15.5703125" style="49" customWidth="1"/>
    <col min="8619" max="8867" width="11.5703125" style="49"/>
    <col min="8868" max="8868" width="47.7109375" style="49" customWidth="1"/>
    <col min="8869" max="8870" width="16.42578125" style="49" customWidth="1"/>
    <col min="8871" max="8871" width="16.28515625" style="49" customWidth="1"/>
    <col min="8872" max="8872" width="17" style="49" customWidth="1"/>
    <col min="8873" max="8873" width="14.7109375" style="49" customWidth="1"/>
    <col min="8874" max="8874" width="15.5703125" style="49" customWidth="1"/>
    <col min="8875" max="9123" width="11.5703125" style="49"/>
    <col min="9124" max="9124" width="47.7109375" style="49" customWidth="1"/>
    <col min="9125" max="9126" width="16.42578125" style="49" customWidth="1"/>
    <col min="9127" max="9127" width="16.28515625" style="49" customWidth="1"/>
    <col min="9128" max="9128" width="17" style="49" customWidth="1"/>
    <col min="9129" max="9129" width="14.7109375" style="49" customWidth="1"/>
    <col min="9130" max="9130" width="15.5703125" style="49" customWidth="1"/>
    <col min="9131" max="9379" width="11.5703125" style="49"/>
    <col min="9380" max="9380" width="47.7109375" style="49" customWidth="1"/>
    <col min="9381" max="9382" width="16.42578125" style="49" customWidth="1"/>
    <col min="9383" max="9383" width="16.28515625" style="49" customWidth="1"/>
    <col min="9384" max="9384" width="17" style="49" customWidth="1"/>
    <col min="9385" max="9385" width="14.7109375" style="49" customWidth="1"/>
    <col min="9386" max="9386" width="15.5703125" style="49" customWidth="1"/>
    <col min="9387" max="9635" width="11.5703125" style="49"/>
    <col min="9636" max="9636" width="47.7109375" style="49" customWidth="1"/>
    <col min="9637" max="9638" width="16.42578125" style="49" customWidth="1"/>
    <col min="9639" max="9639" width="16.28515625" style="49" customWidth="1"/>
    <col min="9640" max="9640" width="17" style="49" customWidth="1"/>
    <col min="9641" max="9641" width="14.7109375" style="49" customWidth="1"/>
    <col min="9642" max="9642" width="15.5703125" style="49" customWidth="1"/>
    <col min="9643" max="9891" width="11.5703125" style="49"/>
    <col min="9892" max="9892" width="47.7109375" style="49" customWidth="1"/>
    <col min="9893" max="9894" width="16.42578125" style="49" customWidth="1"/>
    <col min="9895" max="9895" width="16.28515625" style="49" customWidth="1"/>
    <col min="9896" max="9896" width="17" style="49" customWidth="1"/>
    <col min="9897" max="9897" width="14.7109375" style="49" customWidth="1"/>
    <col min="9898" max="9898" width="15.5703125" style="49" customWidth="1"/>
    <col min="9899" max="10147" width="11.5703125" style="49"/>
    <col min="10148" max="10148" width="47.7109375" style="49" customWidth="1"/>
    <col min="10149" max="10150" width="16.42578125" style="49" customWidth="1"/>
    <col min="10151" max="10151" width="16.28515625" style="49" customWidth="1"/>
    <col min="10152" max="10152" width="17" style="49" customWidth="1"/>
    <col min="10153" max="10153" width="14.7109375" style="49" customWidth="1"/>
    <col min="10154" max="10154" width="15.5703125" style="49" customWidth="1"/>
    <col min="10155" max="10403" width="11.5703125" style="49"/>
    <col min="10404" max="10404" width="47.7109375" style="49" customWidth="1"/>
    <col min="10405" max="10406" width="16.42578125" style="49" customWidth="1"/>
    <col min="10407" max="10407" width="16.28515625" style="49" customWidth="1"/>
    <col min="10408" max="10408" width="17" style="49" customWidth="1"/>
    <col min="10409" max="10409" width="14.7109375" style="49" customWidth="1"/>
    <col min="10410" max="10410" width="15.5703125" style="49" customWidth="1"/>
    <col min="10411" max="10659" width="11.5703125" style="49"/>
    <col min="10660" max="10660" width="47.7109375" style="49" customWidth="1"/>
    <col min="10661" max="10662" width="16.42578125" style="49" customWidth="1"/>
    <col min="10663" max="10663" width="16.28515625" style="49" customWidth="1"/>
    <col min="10664" max="10664" width="17" style="49" customWidth="1"/>
    <col min="10665" max="10665" width="14.7109375" style="49" customWidth="1"/>
    <col min="10666" max="10666" width="15.5703125" style="49" customWidth="1"/>
    <col min="10667" max="10915" width="11.5703125" style="49"/>
    <col min="10916" max="10916" width="47.7109375" style="49" customWidth="1"/>
    <col min="10917" max="10918" width="16.42578125" style="49" customWidth="1"/>
    <col min="10919" max="10919" width="16.28515625" style="49" customWidth="1"/>
    <col min="10920" max="10920" width="17" style="49" customWidth="1"/>
    <col min="10921" max="10921" width="14.7109375" style="49" customWidth="1"/>
    <col min="10922" max="10922" width="15.5703125" style="49" customWidth="1"/>
    <col min="10923" max="11171" width="11.5703125" style="49"/>
    <col min="11172" max="11172" width="47.7109375" style="49" customWidth="1"/>
    <col min="11173" max="11174" width="16.42578125" style="49" customWidth="1"/>
    <col min="11175" max="11175" width="16.28515625" style="49" customWidth="1"/>
    <col min="11176" max="11176" width="17" style="49" customWidth="1"/>
    <col min="11177" max="11177" width="14.7109375" style="49" customWidth="1"/>
    <col min="11178" max="11178" width="15.5703125" style="49" customWidth="1"/>
    <col min="11179" max="11427" width="11.5703125" style="49"/>
    <col min="11428" max="11428" width="47.7109375" style="49" customWidth="1"/>
    <col min="11429" max="11430" width="16.42578125" style="49" customWidth="1"/>
    <col min="11431" max="11431" width="16.28515625" style="49" customWidth="1"/>
    <col min="11432" max="11432" width="17" style="49" customWidth="1"/>
    <col min="11433" max="11433" width="14.7109375" style="49" customWidth="1"/>
    <col min="11434" max="11434" width="15.5703125" style="49" customWidth="1"/>
    <col min="11435" max="11683" width="11.5703125" style="49"/>
    <col min="11684" max="11684" width="47.7109375" style="49" customWidth="1"/>
    <col min="11685" max="11686" width="16.42578125" style="49" customWidth="1"/>
    <col min="11687" max="11687" width="16.28515625" style="49" customWidth="1"/>
    <col min="11688" max="11688" width="17" style="49" customWidth="1"/>
    <col min="11689" max="11689" width="14.7109375" style="49" customWidth="1"/>
    <col min="11690" max="11690" width="15.5703125" style="49" customWidth="1"/>
    <col min="11691" max="11939" width="11.5703125" style="49"/>
    <col min="11940" max="11940" width="47.7109375" style="49" customWidth="1"/>
    <col min="11941" max="11942" width="16.42578125" style="49" customWidth="1"/>
    <col min="11943" max="11943" width="16.28515625" style="49" customWidth="1"/>
    <col min="11944" max="11944" width="17" style="49" customWidth="1"/>
    <col min="11945" max="11945" width="14.7109375" style="49" customWidth="1"/>
    <col min="11946" max="11946" width="15.5703125" style="49" customWidth="1"/>
    <col min="11947" max="12195" width="11.5703125" style="49"/>
    <col min="12196" max="12196" width="47.7109375" style="49" customWidth="1"/>
    <col min="12197" max="12198" width="16.42578125" style="49" customWidth="1"/>
    <col min="12199" max="12199" width="16.28515625" style="49" customWidth="1"/>
    <col min="12200" max="12200" width="17" style="49" customWidth="1"/>
    <col min="12201" max="12201" width="14.7109375" style="49" customWidth="1"/>
    <col min="12202" max="12202" width="15.5703125" style="49" customWidth="1"/>
    <col min="12203" max="12451" width="11.5703125" style="49"/>
    <col min="12452" max="12452" width="47.7109375" style="49" customWidth="1"/>
    <col min="12453" max="12454" width="16.42578125" style="49" customWidth="1"/>
    <col min="12455" max="12455" width="16.28515625" style="49" customWidth="1"/>
    <col min="12456" max="12456" width="17" style="49" customWidth="1"/>
    <col min="12457" max="12457" width="14.7109375" style="49" customWidth="1"/>
    <col min="12458" max="12458" width="15.5703125" style="49" customWidth="1"/>
    <col min="12459" max="12707" width="11.5703125" style="49"/>
    <col min="12708" max="12708" width="47.7109375" style="49" customWidth="1"/>
    <col min="12709" max="12710" width="16.42578125" style="49" customWidth="1"/>
    <col min="12711" max="12711" width="16.28515625" style="49" customWidth="1"/>
    <col min="12712" max="12712" width="17" style="49" customWidth="1"/>
    <col min="12713" max="12713" width="14.7109375" style="49" customWidth="1"/>
    <col min="12714" max="12714" width="15.5703125" style="49" customWidth="1"/>
    <col min="12715" max="12963" width="11.5703125" style="49"/>
    <col min="12964" max="12964" width="47.7109375" style="49" customWidth="1"/>
    <col min="12965" max="12966" width="16.42578125" style="49" customWidth="1"/>
    <col min="12967" max="12967" width="16.28515625" style="49" customWidth="1"/>
    <col min="12968" max="12968" width="17" style="49" customWidth="1"/>
    <col min="12969" max="12969" width="14.7109375" style="49" customWidth="1"/>
    <col min="12970" max="12970" width="15.5703125" style="49" customWidth="1"/>
    <col min="12971" max="13219" width="11.5703125" style="49"/>
    <col min="13220" max="13220" width="47.7109375" style="49" customWidth="1"/>
    <col min="13221" max="13222" width="16.42578125" style="49" customWidth="1"/>
    <col min="13223" max="13223" width="16.28515625" style="49" customWidth="1"/>
    <col min="13224" max="13224" width="17" style="49" customWidth="1"/>
    <col min="13225" max="13225" width="14.7109375" style="49" customWidth="1"/>
    <col min="13226" max="13226" width="15.5703125" style="49" customWidth="1"/>
    <col min="13227" max="13475" width="11.5703125" style="49"/>
    <col min="13476" max="13476" width="47.7109375" style="49" customWidth="1"/>
    <col min="13477" max="13478" width="16.42578125" style="49" customWidth="1"/>
    <col min="13479" max="13479" width="16.28515625" style="49" customWidth="1"/>
    <col min="13480" max="13480" width="17" style="49" customWidth="1"/>
    <col min="13481" max="13481" width="14.7109375" style="49" customWidth="1"/>
    <col min="13482" max="13482" width="15.5703125" style="49" customWidth="1"/>
    <col min="13483" max="13731" width="11.5703125" style="49"/>
    <col min="13732" max="13732" width="47.7109375" style="49" customWidth="1"/>
    <col min="13733" max="13734" width="16.42578125" style="49" customWidth="1"/>
    <col min="13735" max="13735" width="16.28515625" style="49" customWidth="1"/>
    <col min="13736" max="13736" width="17" style="49" customWidth="1"/>
    <col min="13737" max="13737" width="14.7109375" style="49" customWidth="1"/>
    <col min="13738" max="13738" width="15.5703125" style="49" customWidth="1"/>
    <col min="13739" max="13987" width="11.5703125" style="49"/>
    <col min="13988" max="13988" width="47.7109375" style="49" customWidth="1"/>
    <col min="13989" max="13990" width="16.42578125" style="49" customWidth="1"/>
    <col min="13991" max="13991" width="16.28515625" style="49" customWidth="1"/>
    <col min="13992" max="13992" width="17" style="49" customWidth="1"/>
    <col min="13993" max="13993" width="14.7109375" style="49" customWidth="1"/>
    <col min="13994" max="13994" width="15.5703125" style="49" customWidth="1"/>
    <col min="13995" max="14243" width="11.5703125" style="49"/>
    <col min="14244" max="14244" width="47.7109375" style="49" customWidth="1"/>
    <col min="14245" max="14246" width="16.42578125" style="49" customWidth="1"/>
    <col min="14247" max="14247" width="16.28515625" style="49" customWidth="1"/>
    <col min="14248" max="14248" width="17" style="49" customWidth="1"/>
    <col min="14249" max="14249" width="14.7109375" style="49" customWidth="1"/>
    <col min="14250" max="14250" width="15.5703125" style="49" customWidth="1"/>
    <col min="14251" max="14499" width="11.5703125" style="49"/>
    <col min="14500" max="14500" width="47.7109375" style="49" customWidth="1"/>
    <col min="14501" max="14502" width="16.42578125" style="49" customWidth="1"/>
    <col min="14503" max="14503" width="16.28515625" style="49" customWidth="1"/>
    <col min="14504" max="14504" width="17" style="49" customWidth="1"/>
    <col min="14505" max="14505" width="14.7109375" style="49" customWidth="1"/>
    <col min="14506" max="14506" width="15.5703125" style="49" customWidth="1"/>
    <col min="14507" max="14755" width="11.5703125" style="49"/>
    <col min="14756" max="14756" width="47.7109375" style="49" customWidth="1"/>
    <col min="14757" max="14758" width="16.42578125" style="49" customWidth="1"/>
    <col min="14759" max="14759" width="16.28515625" style="49" customWidth="1"/>
    <col min="14760" max="14760" width="17" style="49" customWidth="1"/>
    <col min="14761" max="14761" width="14.7109375" style="49" customWidth="1"/>
    <col min="14762" max="14762" width="15.5703125" style="49" customWidth="1"/>
    <col min="14763" max="15011" width="11.5703125" style="49"/>
    <col min="15012" max="15012" width="47.7109375" style="49" customWidth="1"/>
    <col min="15013" max="15014" width="16.42578125" style="49" customWidth="1"/>
    <col min="15015" max="15015" width="16.28515625" style="49" customWidth="1"/>
    <col min="15016" max="15016" width="17" style="49" customWidth="1"/>
    <col min="15017" max="15017" width="14.7109375" style="49" customWidth="1"/>
    <col min="15018" max="15018" width="15.5703125" style="49" customWidth="1"/>
    <col min="15019" max="15267" width="11.5703125" style="49"/>
    <col min="15268" max="15268" width="47.7109375" style="49" customWidth="1"/>
    <col min="15269" max="15270" width="16.42578125" style="49" customWidth="1"/>
    <col min="15271" max="15271" width="16.28515625" style="49" customWidth="1"/>
    <col min="15272" max="15272" width="17" style="49" customWidth="1"/>
    <col min="15273" max="15273" width="14.7109375" style="49" customWidth="1"/>
    <col min="15274" max="15274" width="15.5703125" style="49" customWidth="1"/>
    <col min="15275" max="15523" width="11.5703125" style="49"/>
    <col min="15524" max="15524" width="47.7109375" style="49" customWidth="1"/>
    <col min="15525" max="15526" width="16.42578125" style="49" customWidth="1"/>
    <col min="15527" max="15527" width="16.28515625" style="49" customWidth="1"/>
    <col min="15528" max="15528" width="17" style="49" customWidth="1"/>
    <col min="15529" max="15529" width="14.7109375" style="49" customWidth="1"/>
    <col min="15530" max="15530" width="15.5703125" style="49" customWidth="1"/>
    <col min="15531" max="15779" width="11.5703125" style="49"/>
    <col min="15780" max="15780" width="47.7109375" style="49" customWidth="1"/>
    <col min="15781" max="15782" width="16.42578125" style="49" customWidth="1"/>
    <col min="15783" max="15783" width="16.28515625" style="49" customWidth="1"/>
    <col min="15784" max="15784" width="17" style="49" customWidth="1"/>
    <col min="15785" max="15785" width="14.7109375" style="49" customWidth="1"/>
    <col min="15786" max="15786" width="15.5703125" style="49" customWidth="1"/>
    <col min="15787" max="16035" width="11.5703125" style="49"/>
    <col min="16036" max="16036" width="47.7109375" style="49" customWidth="1"/>
    <col min="16037" max="16038" width="16.42578125" style="49" customWidth="1"/>
    <col min="16039" max="16039" width="16.28515625" style="49" customWidth="1"/>
    <col min="16040" max="16040" width="17" style="49" customWidth="1"/>
    <col min="16041" max="16041" width="14.7109375" style="49" customWidth="1"/>
    <col min="16042" max="16042" width="15.5703125" style="49" customWidth="1"/>
    <col min="16043" max="16384" width="11.5703125" style="49"/>
  </cols>
  <sheetData>
    <row r="1" spans="1:7" x14ac:dyDescent="0.25">
      <c r="A1" s="266" t="s">
        <v>429</v>
      </c>
      <c r="B1" s="266"/>
      <c r="C1" s="266"/>
      <c r="D1" s="266"/>
      <c r="E1" s="266"/>
      <c r="F1" s="266"/>
      <c r="G1" s="266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93" t="s">
        <v>430</v>
      </c>
      <c r="B3" s="94"/>
      <c r="C3" s="94"/>
      <c r="D3" s="94"/>
      <c r="E3" s="94"/>
      <c r="F3" s="94"/>
      <c r="G3" s="95"/>
    </row>
    <row r="4" spans="1:7" x14ac:dyDescent="0.25">
      <c r="A4" s="93" t="s">
        <v>2</v>
      </c>
      <c r="B4" s="94"/>
      <c r="C4" s="94"/>
      <c r="D4" s="94"/>
      <c r="E4" s="94"/>
      <c r="F4" s="94"/>
      <c r="G4" s="95"/>
    </row>
    <row r="5" spans="1:7" x14ac:dyDescent="0.25">
      <c r="A5" s="93" t="s">
        <v>431</v>
      </c>
      <c r="B5" s="94"/>
      <c r="C5" s="94"/>
      <c r="D5" s="94"/>
      <c r="E5" s="94"/>
      <c r="F5" s="94"/>
      <c r="G5" s="95"/>
    </row>
    <row r="6" spans="1:7" x14ac:dyDescent="0.25">
      <c r="A6" s="264" t="s">
        <v>432</v>
      </c>
      <c r="B6" s="24">
        <v>2022</v>
      </c>
      <c r="C6" s="264">
        <f>+B6+1</f>
        <v>2023</v>
      </c>
      <c r="D6" s="264">
        <f>+C6+1</f>
        <v>2024</v>
      </c>
      <c r="E6" s="264">
        <f>+D6+1</f>
        <v>2025</v>
      </c>
      <c r="F6" s="264">
        <f>+E6+1</f>
        <v>2026</v>
      </c>
      <c r="G6" s="264">
        <f>+F6+1</f>
        <v>2027</v>
      </c>
    </row>
    <row r="7" spans="1:7" ht="83.25" customHeight="1" x14ac:dyDescent="0.25">
      <c r="A7" s="265"/>
      <c r="B7" s="50" t="s">
        <v>433</v>
      </c>
      <c r="C7" s="265"/>
      <c r="D7" s="265"/>
      <c r="E7" s="265"/>
      <c r="F7" s="265"/>
      <c r="G7" s="265"/>
    </row>
    <row r="8" spans="1:7" ht="30" x14ac:dyDescent="0.25">
      <c r="A8" s="51" t="s">
        <v>434</v>
      </c>
      <c r="B8" s="23">
        <f>SUM(B9:B20)</f>
        <v>0</v>
      </c>
      <c r="C8" s="23">
        <f t="shared" ref="C8:G8" si="0">SUM(C9:C20)</f>
        <v>0</v>
      </c>
      <c r="D8" s="23">
        <f t="shared" si="0"/>
        <v>0</v>
      </c>
      <c r="E8" s="23">
        <f t="shared" si="0"/>
        <v>0</v>
      </c>
      <c r="F8" s="23">
        <f t="shared" si="0"/>
        <v>0</v>
      </c>
      <c r="G8" s="23">
        <f t="shared" si="0"/>
        <v>0</v>
      </c>
    </row>
    <row r="9" spans="1:7" x14ac:dyDescent="0.25">
      <c r="A9" s="43" t="s">
        <v>231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43" t="s">
        <v>232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x14ac:dyDescent="0.25">
      <c r="A11" s="43" t="s">
        <v>233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</row>
    <row r="12" spans="1:7" x14ac:dyDescent="0.25">
      <c r="A12" s="43" t="s">
        <v>435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43" t="s">
        <v>235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x14ac:dyDescent="0.25">
      <c r="A14" s="43" t="s">
        <v>236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ht="30" x14ac:dyDescent="0.25">
      <c r="A15" s="44" t="s">
        <v>436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44" t="s">
        <v>437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45" t="s">
        <v>438</v>
      </c>
      <c r="B17" s="40">
        <v>0</v>
      </c>
      <c r="C17" s="40">
        <v>0</v>
      </c>
      <c r="D17" s="40">
        <v>0</v>
      </c>
      <c r="E17" s="40">
        <v>0</v>
      </c>
      <c r="F17" s="40">
        <v>0</v>
      </c>
      <c r="G17" s="40">
        <v>0</v>
      </c>
    </row>
    <row r="18" spans="1:7" x14ac:dyDescent="0.25">
      <c r="A18" s="43" t="s">
        <v>256</v>
      </c>
      <c r="B18" s="40">
        <v>0</v>
      </c>
      <c r="C18" s="40">
        <v>0</v>
      </c>
      <c r="D18" s="40">
        <v>0</v>
      </c>
      <c r="E18" s="40">
        <v>0</v>
      </c>
      <c r="F18" s="40">
        <v>0</v>
      </c>
      <c r="G18" s="40">
        <v>0</v>
      </c>
    </row>
    <row r="19" spans="1:7" x14ac:dyDescent="0.25">
      <c r="A19" s="43" t="s">
        <v>257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5">
      <c r="A20" s="43" t="s">
        <v>439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5">
      <c r="A21" s="40"/>
      <c r="B21" s="40"/>
      <c r="C21" s="40"/>
      <c r="D21" s="40"/>
      <c r="E21" s="40"/>
      <c r="F21" s="40"/>
      <c r="G21" s="40"/>
    </row>
    <row r="22" spans="1:7" x14ac:dyDescent="0.25">
      <c r="A22" s="46" t="s">
        <v>440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43" t="s">
        <v>441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43" t="s">
        <v>442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x14ac:dyDescent="0.25">
      <c r="A25" s="43" t="s">
        <v>443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ht="30" x14ac:dyDescent="0.25">
      <c r="A26" s="44" t="s">
        <v>282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43" t="s">
        <v>283</v>
      </c>
      <c r="B27" s="40">
        <v>0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</row>
    <row r="28" spans="1:7" x14ac:dyDescent="0.25">
      <c r="A28" s="40"/>
      <c r="B28" s="40"/>
      <c r="C28" s="40"/>
      <c r="D28" s="40"/>
      <c r="E28" s="40"/>
      <c r="F28" s="40"/>
      <c r="G28" s="40"/>
    </row>
    <row r="29" spans="1:7" x14ac:dyDescent="0.25">
      <c r="A29" s="46" t="s">
        <v>444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43" t="s">
        <v>286</v>
      </c>
      <c r="B30" s="40">
        <v>0</v>
      </c>
      <c r="C30" s="40">
        <v>0</v>
      </c>
      <c r="D30" s="40">
        <v>0</v>
      </c>
      <c r="E30" s="40">
        <v>0</v>
      </c>
      <c r="F30" s="40">
        <v>0</v>
      </c>
      <c r="G30" s="40">
        <v>0</v>
      </c>
    </row>
    <row r="31" spans="1:7" x14ac:dyDescent="0.25">
      <c r="A31" s="40"/>
      <c r="B31" s="40"/>
      <c r="C31" s="40"/>
      <c r="D31" s="40"/>
      <c r="E31" s="40"/>
      <c r="F31" s="40"/>
      <c r="G31" s="40"/>
    </row>
    <row r="32" spans="1:7" x14ac:dyDescent="0.25">
      <c r="A32" s="52" t="s">
        <v>445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40"/>
      <c r="B33" s="40"/>
      <c r="C33" s="40"/>
      <c r="D33" s="40"/>
      <c r="E33" s="40"/>
      <c r="F33" s="40"/>
      <c r="G33" s="40"/>
    </row>
    <row r="34" spans="1:7" x14ac:dyDescent="0.25">
      <c r="A34" s="46" t="s">
        <v>288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53" t="s">
        <v>446</v>
      </c>
      <c r="B35" s="40">
        <v>0</v>
      </c>
      <c r="C35" s="40">
        <v>0</v>
      </c>
      <c r="D35" s="40">
        <v>0</v>
      </c>
      <c r="E35" s="40">
        <v>0</v>
      </c>
      <c r="F35" s="40">
        <v>0</v>
      </c>
      <c r="G35" s="40">
        <v>0</v>
      </c>
    </row>
    <row r="36" spans="1:7" ht="45" customHeight="1" x14ac:dyDescent="0.25">
      <c r="A36" s="53" t="s">
        <v>290</v>
      </c>
      <c r="B36" s="40">
        <v>0</v>
      </c>
      <c r="C36" s="40">
        <v>0</v>
      </c>
      <c r="D36" s="40">
        <v>0</v>
      </c>
      <c r="E36" s="40">
        <v>0</v>
      </c>
      <c r="F36" s="40">
        <v>0</v>
      </c>
      <c r="G36" s="40">
        <v>0</v>
      </c>
    </row>
    <row r="37" spans="1:7" x14ac:dyDescent="0.25">
      <c r="A37" s="46" t="s">
        <v>447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54"/>
      <c r="B38" s="48"/>
      <c r="C38" s="48"/>
      <c r="D38" s="48"/>
      <c r="E38" s="48"/>
      <c r="F38" s="48"/>
      <c r="G38" s="4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00000000-0002-0000-0E00-000000000000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00000000-0002-0000-0E00-000001000000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67" t="s">
        <v>448</v>
      </c>
      <c r="B1" s="267"/>
      <c r="C1" s="267"/>
      <c r="D1" s="267"/>
      <c r="E1" s="267"/>
      <c r="F1" s="267"/>
      <c r="G1" s="267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75" t="s">
        <v>449</v>
      </c>
      <c r="B3" s="76"/>
      <c r="C3" s="76"/>
      <c r="D3" s="76"/>
      <c r="E3" s="76"/>
      <c r="F3" s="76"/>
      <c r="G3" s="77"/>
    </row>
    <row r="4" spans="1:7" x14ac:dyDescent="0.25">
      <c r="A4" s="75" t="s">
        <v>2</v>
      </c>
      <c r="B4" s="76"/>
      <c r="C4" s="76"/>
      <c r="D4" s="76"/>
      <c r="E4" s="76"/>
      <c r="F4" s="76"/>
      <c r="G4" s="77"/>
    </row>
    <row r="5" spans="1:7" x14ac:dyDescent="0.25">
      <c r="A5" s="75" t="s">
        <v>431</v>
      </c>
      <c r="B5" s="76"/>
      <c r="C5" s="76"/>
      <c r="D5" s="76"/>
      <c r="E5" s="76"/>
      <c r="F5" s="76"/>
      <c r="G5" s="77"/>
    </row>
    <row r="6" spans="1:7" x14ac:dyDescent="0.25">
      <c r="A6" s="268" t="s">
        <v>450</v>
      </c>
      <c r="B6" s="24">
        <v>2022</v>
      </c>
      <c r="C6" s="264">
        <f>+B6+1</f>
        <v>2023</v>
      </c>
      <c r="D6" s="264">
        <f>+C6+1</f>
        <v>2024</v>
      </c>
      <c r="E6" s="264">
        <f>+D6+1</f>
        <v>2025</v>
      </c>
      <c r="F6" s="264">
        <f>+E6+1</f>
        <v>2026</v>
      </c>
      <c r="G6" s="264">
        <f>+F6+1</f>
        <v>2027</v>
      </c>
    </row>
    <row r="7" spans="1:7" ht="57.75" customHeight="1" x14ac:dyDescent="0.25">
      <c r="A7" s="269"/>
      <c r="B7" s="25" t="s">
        <v>433</v>
      </c>
      <c r="C7" s="265"/>
      <c r="D7" s="265"/>
      <c r="E7" s="265"/>
      <c r="F7" s="265"/>
      <c r="G7" s="265"/>
    </row>
    <row r="8" spans="1:7" x14ac:dyDescent="0.25">
      <c r="A8" s="19" t="s">
        <v>451</v>
      </c>
      <c r="B8" s="26">
        <f>SUM(B9:B17)</f>
        <v>0</v>
      </c>
      <c r="C8" s="26">
        <f t="shared" ref="C8:G8" si="0">SUM(C9:C17)</f>
        <v>0</v>
      </c>
      <c r="D8" s="26">
        <f t="shared" si="0"/>
        <v>0</v>
      </c>
      <c r="E8" s="26">
        <f t="shared" si="0"/>
        <v>0</v>
      </c>
      <c r="F8" s="26">
        <f t="shared" si="0"/>
        <v>0</v>
      </c>
      <c r="G8" s="26">
        <f t="shared" si="0"/>
        <v>0</v>
      </c>
    </row>
    <row r="9" spans="1:7" x14ac:dyDescent="0.25">
      <c r="A9" s="38" t="s">
        <v>452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38" t="s">
        <v>453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x14ac:dyDescent="0.25">
      <c r="A11" s="38" t="s">
        <v>454</v>
      </c>
      <c r="B11" s="40">
        <v>0</v>
      </c>
      <c r="C11" s="40"/>
      <c r="D11" s="40">
        <v>0</v>
      </c>
      <c r="E11" s="40">
        <v>0</v>
      </c>
      <c r="F11" s="40">
        <v>0</v>
      </c>
      <c r="G11" s="40">
        <v>0</v>
      </c>
    </row>
    <row r="12" spans="1:7" x14ac:dyDescent="0.25">
      <c r="A12" s="39" t="s">
        <v>455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39" t="s">
        <v>456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x14ac:dyDescent="0.25">
      <c r="A14" s="38" t="s">
        <v>457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x14ac:dyDescent="0.25">
      <c r="A15" s="39" t="s">
        <v>458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38" t="s">
        <v>459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38" t="s">
        <v>460</v>
      </c>
      <c r="B17" s="40">
        <v>0</v>
      </c>
      <c r="C17" s="40">
        <v>0</v>
      </c>
      <c r="D17" s="40">
        <v>0</v>
      </c>
      <c r="E17" s="40">
        <v>0</v>
      </c>
      <c r="F17" s="40">
        <v>0</v>
      </c>
      <c r="G17" s="40">
        <v>0</v>
      </c>
    </row>
    <row r="18" spans="1:7" x14ac:dyDescent="0.25">
      <c r="A18" s="34"/>
      <c r="B18" s="31"/>
      <c r="C18" s="31"/>
      <c r="D18" s="31"/>
      <c r="E18" s="31"/>
      <c r="F18" s="31"/>
      <c r="G18" s="31"/>
    </row>
    <row r="19" spans="1:7" x14ac:dyDescent="0.25">
      <c r="A19" s="3" t="s">
        <v>461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38" t="s">
        <v>452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5">
      <c r="A21" s="38" t="s">
        <v>453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x14ac:dyDescent="0.25">
      <c r="A22" s="38" t="s">
        <v>454</v>
      </c>
      <c r="B22" s="40">
        <v>0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</row>
    <row r="23" spans="1:7" x14ac:dyDescent="0.25">
      <c r="A23" s="39" t="s">
        <v>455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39" t="s">
        <v>456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x14ac:dyDescent="0.25">
      <c r="A25" s="39" t="s">
        <v>457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5">
      <c r="A26" s="39" t="s">
        <v>458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38" t="s">
        <v>462</v>
      </c>
      <c r="B27" s="40">
        <v>0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</row>
    <row r="28" spans="1:7" x14ac:dyDescent="0.25">
      <c r="A28" s="38" t="s">
        <v>460</v>
      </c>
      <c r="B28" s="40">
        <v>0</v>
      </c>
      <c r="C28" s="40">
        <v>0</v>
      </c>
      <c r="D28" s="40">
        <v>0</v>
      </c>
      <c r="E28" s="40">
        <v>0</v>
      </c>
      <c r="F28" s="40">
        <v>0</v>
      </c>
      <c r="G28" s="40">
        <v>0</v>
      </c>
    </row>
    <row r="29" spans="1:7" x14ac:dyDescent="0.25">
      <c r="A29" s="31"/>
      <c r="B29" s="31"/>
      <c r="C29" s="31"/>
      <c r="D29" s="31"/>
      <c r="E29" s="31"/>
      <c r="F29" s="31"/>
      <c r="G29" s="31"/>
    </row>
    <row r="30" spans="1:7" x14ac:dyDescent="0.25">
      <c r="A30" s="3" t="s">
        <v>463</v>
      </c>
      <c r="B30" s="27">
        <f t="shared" ref="B30:G30" si="2">B8+B19</f>
        <v>0</v>
      </c>
      <c r="C30" s="27">
        <f t="shared" si="2"/>
        <v>0</v>
      </c>
      <c r="D30" s="27">
        <f t="shared" si="2"/>
        <v>0</v>
      </c>
      <c r="E30" s="27">
        <f t="shared" si="2"/>
        <v>0</v>
      </c>
      <c r="F30" s="27">
        <f t="shared" si="2"/>
        <v>0</v>
      </c>
      <c r="G30" s="27">
        <f t="shared" si="2"/>
        <v>0</v>
      </c>
    </row>
    <row r="31" spans="1:7" x14ac:dyDescent="0.25">
      <c r="A31" s="36"/>
      <c r="B31" s="36"/>
      <c r="C31" s="36"/>
      <c r="D31" s="36"/>
      <c r="E31" s="36"/>
      <c r="F31" s="36"/>
      <c r="G31" s="36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00000000-0002-0000-0F00-000000000000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00000000-0002-0000-0F00-000001000000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67" t="s">
        <v>464</v>
      </c>
      <c r="B1" s="267"/>
      <c r="C1" s="267"/>
      <c r="D1" s="267"/>
      <c r="E1" s="267"/>
      <c r="F1" s="267"/>
      <c r="G1" s="267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75" t="s">
        <v>465</v>
      </c>
      <c r="B3" s="76"/>
      <c r="C3" s="76"/>
      <c r="D3" s="76"/>
      <c r="E3" s="76"/>
      <c r="F3" s="76"/>
      <c r="G3" s="77"/>
    </row>
    <row r="4" spans="1:7" x14ac:dyDescent="0.25">
      <c r="A4" s="78" t="s">
        <v>2</v>
      </c>
      <c r="B4" s="79"/>
      <c r="C4" s="79"/>
      <c r="D4" s="79"/>
      <c r="E4" s="79"/>
      <c r="F4" s="79"/>
      <c r="G4" s="80"/>
    </row>
    <row r="5" spans="1:7" x14ac:dyDescent="0.25">
      <c r="A5" s="271" t="s">
        <v>432</v>
      </c>
      <c r="B5" s="272">
        <v>2017</v>
      </c>
      <c r="C5" s="272">
        <f>+B5+1</f>
        <v>2018</v>
      </c>
      <c r="D5" s="272">
        <f>+C5+1</f>
        <v>2019</v>
      </c>
      <c r="E5" s="272">
        <f>+D5+1</f>
        <v>2020</v>
      </c>
      <c r="F5" s="272">
        <f>+E5+1</f>
        <v>2021</v>
      </c>
      <c r="G5" s="24">
        <f>+F5+1</f>
        <v>2022</v>
      </c>
    </row>
    <row r="6" spans="1:7" ht="32.25" x14ac:dyDescent="0.25">
      <c r="A6" s="257"/>
      <c r="B6" s="273"/>
      <c r="C6" s="273"/>
      <c r="D6" s="273"/>
      <c r="E6" s="273"/>
      <c r="F6" s="273"/>
      <c r="G6" s="25" t="s">
        <v>466</v>
      </c>
    </row>
    <row r="7" spans="1:7" x14ac:dyDescent="0.25">
      <c r="A7" s="42" t="s">
        <v>434</v>
      </c>
      <c r="B7" s="26">
        <f>SUM(B9:B19)</f>
        <v>0</v>
      </c>
      <c r="C7" s="26">
        <f>SUM(C8:C19)</f>
        <v>0</v>
      </c>
      <c r="D7" s="26">
        <f>SUM(D8:D19)</f>
        <v>0</v>
      </c>
      <c r="E7" s="26">
        <f>SUM(E8:E19)</f>
        <v>0</v>
      </c>
      <c r="F7" s="26">
        <f>SUM(F8:F19)</f>
        <v>0</v>
      </c>
      <c r="G7" s="26">
        <f>SUM(G8:G19)</f>
        <v>0</v>
      </c>
    </row>
    <row r="8" spans="1:7" x14ac:dyDescent="0.25">
      <c r="A8" s="43" t="s">
        <v>467</v>
      </c>
      <c r="B8" s="40">
        <v>0</v>
      </c>
      <c r="C8" s="40">
        <v>0</v>
      </c>
      <c r="D8" s="40">
        <v>0</v>
      </c>
      <c r="E8" s="40">
        <v>0</v>
      </c>
      <c r="F8" s="40">
        <v>0</v>
      </c>
      <c r="G8" s="40">
        <v>0</v>
      </c>
    </row>
    <row r="9" spans="1:7" x14ac:dyDescent="0.25">
      <c r="A9" s="43" t="s">
        <v>468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43" t="s">
        <v>469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x14ac:dyDescent="0.25">
      <c r="A11" s="43" t="s">
        <v>470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</row>
    <row r="12" spans="1:7" x14ac:dyDescent="0.25">
      <c r="A12" s="43" t="s">
        <v>471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43" t="s">
        <v>472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ht="30" customHeight="1" x14ac:dyDescent="0.25">
      <c r="A14" s="44" t="s">
        <v>473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x14ac:dyDescent="0.25">
      <c r="A15" s="43" t="s">
        <v>474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45" t="s">
        <v>475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43" t="s">
        <v>476</v>
      </c>
      <c r="B17" s="40">
        <v>0</v>
      </c>
      <c r="C17" s="40">
        <v>0</v>
      </c>
      <c r="D17" s="40">
        <v>0</v>
      </c>
      <c r="E17" s="40">
        <v>0</v>
      </c>
      <c r="F17" s="40">
        <v>0</v>
      </c>
      <c r="G17" s="40">
        <v>0</v>
      </c>
    </row>
    <row r="18" spans="1:7" x14ac:dyDescent="0.25">
      <c r="A18" s="43" t="s">
        <v>477</v>
      </c>
      <c r="B18" s="40">
        <v>0</v>
      </c>
      <c r="C18" s="40">
        <v>0</v>
      </c>
      <c r="D18" s="40">
        <v>0</v>
      </c>
      <c r="E18" s="40">
        <v>0</v>
      </c>
      <c r="F18" s="40">
        <v>0</v>
      </c>
      <c r="G18" s="40">
        <v>0</v>
      </c>
    </row>
    <row r="19" spans="1:7" x14ac:dyDescent="0.25">
      <c r="A19" s="43" t="s">
        <v>478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5">
      <c r="A20" s="40"/>
      <c r="B20" s="40"/>
      <c r="C20" s="40"/>
      <c r="D20" s="40"/>
      <c r="E20" s="40"/>
      <c r="F20" s="40"/>
      <c r="G20" s="40"/>
    </row>
    <row r="21" spans="1:7" x14ac:dyDescent="0.25">
      <c r="A21" s="46" t="s">
        <v>440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43" t="s">
        <v>479</v>
      </c>
      <c r="B22" s="40">
        <v>0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</row>
    <row r="23" spans="1:7" x14ac:dyDescent="0.25">
      <c r="A23" s="43" t="s">
        <v>480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43" t="s">
        <v>481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ht="45" customHeight="1" x14ac:dyDescent="0.25">
      <c r="A25" s="44" t="s">
        <v>482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5">
      <c r="A26" s="43" t="s">
        <v>483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31"/>
      <c r="B27" s="40"/>
      <c r="C27" s="40"/>
      <c r="D27" s="40"/>
      <c r="E27" s="40"/>
      <c r="F27" s="40"/>
      <c r="G27" s="40"/>
    </row>
    <row r="28" spans="1:7" x14ac:dyDescent="0.25">
      <c r="A28" s="3" t="s">
        <v>444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38" t="s">
        <v>286</v>
      </c>
      <c r="B29" s="40">
        <v>0</v>
      </c>
      <c r="C29" s="40">
        <v>0</v>
      </c>
      <c r="D29" s="40">
        <v>0</v>
      </c>
      <c r="E29" s="40">
        <v>0</v>
      </c>
      <c r="F29" s="40">
        <v>0</v>
      </c>
      <c r="G29" s="40">
        <v>0</v>
      </c>
    </row>
    <row r="30" spans="1:7" x14ac:dyDescent="0.25">
      <c r="A30" s="31"/>
      <c r="B30" s="40"/>
      <c r="C30" s="40"/>
      <c r="D30" s="40"/>
      <c r="E30" s="40"/>
      <c r="F30" s="40"/>
      <c r="G30" s="40"/>
    </row>
    <row r="31" spans="1:7" x14ac:dyDescent="0.25">
      <c r="A31" s="3" t="s">
        <v>484</v>
      </c>
      <c r="B31" s="27">
        <f>B7+B21+B28</f>
        <v>0</v>
      </c>
      <c r="C31" s="27">
        <f t="shared" ref="C31:G31" si="2">C7+C21+C28</f>
        <v>0</v>
      </c>
      <c r="D31" s="27">
        <f t="shared" si="2"/>
        <v>0</v>
      </c>
      <c r="E31" s="27">
        <f t="shared" si="2"/>
        <v>0</v>
      </c>
      <c r="F31" s="27">
        <f t="shared" si="2"/>
        <v>0</v>
      </c>
      <c r="G31" s="27">
        <f t="shared" si="2"/>
        <v>0</v>
      </c>
    </row>
    <row r="32" spans="1:7" x14ac:dyDescent="0.25">
      <c r="A32" s="31"/>
      <c r="B32" s="40"/>
      <c r="C32" s="40"/>
      <c r="D32" s="40"/>
      <c r="E32" s="40"/>
      <c r="F32" s="40"/>
      <c r="G32" s="40"/>
    </row>
    <row r="33" spans="1:7" x14ac:dyDescent="0.25">
      <c r="A33" s="3" t="s">
        <v>288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47" t="s">
        <v>446</v>
      </c>
      <c r="B34" s="40">
        <v>0</v>
      </c>
      <c r="C34" s="40">
        <v>0</v>
      </c>
      <c r="D34" s="40">
        <v>0</v>
      </c>
      <c r="E34" s="40">
        <v>0</v>
      </c>
      <c r="F34" s="40">
        <v>0</v>
      </c>
      <c r="G34" s="40">
        <v>0</v>
      </c>
    </row>
    <row r="35" spans="1:7" ht="45" customHeight="1" x14ac:dyDescent="0.25">
      <c r="A35" s="47" t="s">
        <v>485</v>
      </c>
      <c r="B35" s="40">
        <v>0</v>
      </c>
      <c r="C35" s="40">
        <v>0</v>
      </c>
      <c r="D35" s="40">
        <v>0</v>
      </c>
      <c r="E35" s="40">
        <v>0</v>
      </c>
      <c r="F35" s="40">
        <v>0</v>
      </c>
      <c r="G35" s="40">
        <v>0</v>
      </c>
    </row>
    <row r="36" spans="1:7" x14ac:dyDescent="0.25">
      <c r="A36" s="3" t="s">
        <v>486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36"/>
      <c r="B37" s="48"/>
      <c r="C37" s="48"/>
      <c r="D37" s="48"/>
      <c r="E37" s="48"/>
      <c r="F37" s="48"/>
      <c r="G37" s="48"/>
    </row>
    <row r="38" spans="1:7" x14ac:dyDescent="0.25">
      <c r="A38" s="41"/>
    </row>
    <row r="39" spans="1:7" x14ac:dyDescent="0.25">
      <c r="A39" s="270" t="s">
        <v>487</v>
      </c>
      <c r="B39" s="270"/>
      <c r="C39" s="270"/>
      <c r="D39" s="270"/>
      <c r="E39" s="270"/>
      <c r="F39" s="270"/>
      <c r="G39" s="270"/>
    </row>
    <row r="40" spans="1:7" x14ac:dyDescent="0.25">
      <c r="A40" s="270" t="s">
        <v>488</v>
      </c>
      <c r="B40" s="270"/>
      <c r="C40" s="270"/>
      <c r="D40" s="270"/>
      <c r="E40" s="270"/>
      <c r="F40" s="270"/>
      <c r="G40" s="270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00000000-0002-0000-1000-000000000000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00000000-0002-0000-1000-000001000000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67" t="s">
        <v>489</v>
      </c>
      <c r="B1" s="267"/>
      <c r="C1" s="267"/>
      <c r="D1" s="267"/>
      <c r="E1" s="267"/>
      <c r="F1" s="267"/>
      <c r="G1" s="267"/>
    </row>
    <row r="2" spans="1:7" x14ac:dyDescent="0.25">
      <c r="A2" s="90" t="str">
        <f>'Formato 1'!A2</f>
        <v xml:space="preserve"> Municipio de Victoria, Gto.</v>
      </c>
      <c r="B2" s="91"/>
      <c r="C2" s="91"/>
      <c r="D2" s="91"/>
      <c r="E2" s="91"/>
      <c r="F2" s="91"/>
      <c r="G2" s="92"/>
    </row>
    <row r="3" spans="1:7" x14ac:dyDescent="0.25">
      <c r="A3" s="75" t="s">
        <v>490</v>
      </c>
      <c r="B3" s="76"/>
      <c r="C3" s="76"/>
      <c r="D3" s="76"/>
      <c r="E3" s="76"/>
      <c r="F3" s="76"/>
      <c r="G3" s="77"/>
    </row>
    <row r="4" spans="1:7" x14ac:dyDescent="0.25">
      <c r="A4" s="78" t="s">
        <v>2</v>
      </c>
      <c r="B4" s="79"/>
      <c r="C4" s="79"/>
      <c r="D4" s="79"/>
      <c r="E4" s="79"/>
      <c r="F4" s="79"/>
      <c r="G4" s="80"/>
    </row>
    <row r="5" spans="1:7" x14ac:dyDescent="0.25">
      <c r="A5" s="274" t="s">
        <v>450</v>
      </c>
      <c r="B5" s="272">
        <v>2017</v>
      </c>
      <c r="C5" s="272">
        <f>+B5+1</f>
        <v>2018</v>
      </c>
      <c r="D5" s="272">
        <f>+C5+1</f>
        <v>2019</v>
      </c>
      <c r="E5" s="272">
        <f>+D5+1</f>
        <v>2020</v>
      </c>
      <c r="F5" s="272">
        <f>+E5+1</f>
        <v>2021</v>
      </c>
      <c r="G5" s="24">
        <v>2022</v>
      </c>
    </row>
    <row r="6" spans="1:7" ht="48.75" customHeight="1" x14ac:dyDescent="0.25">
      <c r="A6" s="275"/>
      <c r="B6" s="273"/>
      <c r="C6" s="273"/>
      <c r="D6" s="273"/>
      <c r="E6" s="273"/>
      <c r="F6" s="273"/>
      <c r="G6" s="25" t="s">
        <v>491</v>
      </c>
    </row>
    <row r="7" spans="1:7" x14ac:dyDescent="0.25">
      <c r="A7" s="19" t="s">
        <v>451</v>
      </c>
      <c r="B7" s="26">
        <f>SUM(B8:B16)</f>
        <v>0</v>
      </c>
      <c r="C7" s="26">
        <f>SUM(C8:C16)</f>
        <v>0</v>
      </c>
      <c r="D7" s="26">
        <f>SUM(D8:D16)</f>
        <v>0</v>
      </c>
      <c r="E7" s="26">
        <f>SUM(E8:E16)</f>
        <v>0</v>
      </c>
      <c r="F7" s="26">
        <f>SUM(F8:F16)</f>
        <v>0</v>
      </c>
      <c r="G7" s="26">
        <f t="shared" ref="G7" si="0">SUM(G8:G16)</f>
        <v>0</v>
      </c>
    </row>
    <row r="8" spans="1:7" x14ac:dyDescent="0.25">
      <c r="A8" s="38" t="s">
        <v>452</v>
      </c>
      <c r="B8" s="40">
        <v>0</v>
      </c>
      <c r="C8" s="40">
        <v>0</v>
      </c>
      <c r="D8" s="40">
        <v>0</v>
      </c>
      <c r="E8" s="40">
        <v>0</v>
      </c>
      <c r="F8" s="40">
        <v>0</v>
      </c>
      <c r="G8" s="40">
        <v>0</v>
      </c>
    </row>
    <row r="9" spans="1:7" x14ac:dyDescent="0.25">
      <c r="A9" s="38" t="s">
        <v>453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</row>
    <row r="10" spans="1:7" x14ac:dyDescent="0.25">
      <c r="A10" s="38" t="s">
        <v>454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40">
        <v>0</v>
      </c>
    </row>
    <row r="11" spans="1:7" ht="30" customHeight="1" x14ac:dyDescent="0.25">
      <c r="A11" s="39" t="s">
        <v>455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</row>
    <row r="12" spans="1:7" ht="30" customHeight="1" x14ac:dyDescent="0.25">
      <c r="A12" s="39" t="s">
        <v>456</v>
      </c>
      <c r="B12" s="40">
        <v>0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</row>
    <row r="13" spans="1:7" x14ac:dyDescent="0.25">
      <c r="A13" s="38" t="s">
        <v>457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40">
        <v>0</v>
      </c>
    </row>
    <row r="14" spans="1:7" ht="30" customHeight="1" x14ac:dyDescent="0.25">
      <c r="A14" s="39" t="s">
        <v>458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</row>
    <row r="15" spans="1:7" x14ac:dyDescent="0.25">
      <c r="A15" s="38" t="s">
        <v>459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40">
        <v>0</v>
      </c>
    </row>
    <row r="16" spans="1:7" x14ac:dyDescent="0.25">
      <c r="A16" s="38" t="s">
        <v>460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5">
      <c r="A17" s="31"/>
      <c r="B17" s="31"/>
      <c r="C17" s="31"/>
      <c r="D17" s="31"/>
      <c r="E17" s="31"/>
      <c r="F17" s="31"/>
      <c r="G17" s="31"/>
    </row>
    <row r="18" spans="1:7" x14ac:dyDescent="0.25">
      <c r="A18" s="3" t="s">
        <v>461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38" t="s">
        <v>452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5">
      <c r="A20" s="38" t="s">
        <v>453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5">
      <c r="A21" s="38" t="s">
        <v>454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ht="30" customHeight="1" x14ac:dyDescent="0.25">
      <c r="A22" s="39" t="s">
        <v>455</v>
      </c>
      <c r="B22" s="40">
        <v>0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</row>
    <row r="23" spans="1:7" x14ac:dyDescent="0.25">
      <c r="A23" s="38" t="s">
        <v>456</v>
      </c>
      <c r="B23" s="40">
        <v>0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</row>
    <row r="24" spans="1:7" x14ac:dyDescent="0.25">
      <c r="A24" s="38" t="s">
        <v>457</v>
      </c>
      <c r="B24" s="40">
        <v>0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</row>
    <row r="25" spans="1:7" x14ac:dyDescent="0.25">
      <c r="A25" s="38" t="s">
        <v>458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5">
      <c r="A26" s="38" t="s">
        <v>462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</row>
    <row r="27" spans="1:7" x14ac:dyDescent="0.25">
      <c r="A27" s="38" t="s">
        <v>460</v>
      </c>
      <c r="B27" s="40">
        <v>0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</row>
    <row r="28" spans="1:7" x14ac:dyDescent="0.25">
      <c r="A28" s="31"/>
      <c r="B28" s="31"/>
      <c r="C28" s="31"/>
      <c r="D28" s="31"/>
      <c r="E28" s="31"/>
      <c r="F28" s="31"/>
      <c r="G28" s="31"/>
    </row>
    <row r="29" spans="1:7" x14ac:dyDescent="0.25">
      <c r="A29" s="3" t="s">
        <v>492</v>
      </c>
      <c r="B29" s="27">
        <f>B7+B18</f>
        <v>0</v>
      </c>
      <c r="C29" s="27">
        <f t="shared" ref="C29:G29" si="2">C7+C18</f>
        <v>0</v>
      </c>
      <c r="D29" s="27">
        <f t="shared" si="2"/>
        <v>0</v>
      </c>
      <c r="E29" s="27">
        <f t="shared" si="2"/>
        <v>0</v>
      </c>
      <c r="F29" s="27">
        <f t="shared" si="2"/>
        <v>0</v>
      </c>
      <c r="G29" s="27">
        <f t="shared" si="2"/>
        <v>0</v>
      </c>
    </row>
    <row r="30" spans="1:7" x14ac:dyDescent="0.25">
      <c r="A30" s="36"/>
      <c r="B30" s="36"/>
      <c r="C30" s="36"/>
      <c r="D30" s="36"/>
      <c r="E30" s="36"/>
      <c r="F30" s="36"/>
      <c r="G30" s="36"/>
    </row>
    <row r="31" spans="1:7" x14ac:dyDescent="0.25">
      <c r="A31" s="41"/>
    </row>
    <row r="32" spans="1:7" x14ac:dyDescent="0.25">
      <c r="A32" s="270" t="s">
        <v>487</v>
      </c>
      <c r="B32" s="270"/>
      <c r="C32" s="270"/>
      <c r="D32" s="270"/>
      <c r="E32" s="270"/>
      <c r="F32" s="270"/>
      <c r="G32" s="270"/>
    </row>
    <row r="33" spans="1:7" x14ac:dyDescent="0.25">
      <c r="A33" s="270" t="s">
        <v>488</v>
      </c>
      <c r="B33" s="270"/>
      <c r="C33" s="270"/>
      <c r="D33" s="270"/>
      <c r="E33" s="270"/>
      <c r="F33" s="270"/>
      <c r="G33" s="270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00000000-0002-0000-1100-000000000000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00000000-0002-0000-1100-000001000000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37" customWidth="1"/>
    <col min="2" max="2" width="23.5703125" style="37" customWidth="1"/>
    <col min="3" max="3" width="18.42578125" style="37" customWidth="1"/>
    <col min="4" max="4" width="17.42578125" style="37" customWidth="1"/>
    <col min="5" max="5" width="19.7109375" style="37" customWidth="1"/>
    <col min="6" max="6" width="23.140625" style="37" bestFit="1" customWidth="1"/>
    <col min="7" max="211" width="65" style="37"/>
    <col min="212" max="212" width="60.5703125" style="37" customWidth="1"/>
    <col min="213" max="213" width="23.5703125" style="37" customWidth="1"/>
    <col min="214" max="214" width="18.42578125" style="37" customWidth="1"/>
    <col min="215" max="215" width="17.42578125" style="37" customWidth="1"/>
    <col min="216" max="216" width="19.7109375" style="37" customWidth="1"/>
    <col min="217" max="217" width="19.140625" style="37" customWidth="1"/>
    <col min="218" max="218" width="37.28515625" style="37" bestFit="1" customWidth="1"/>
    <col min="219" max="467" width="65" style="37"/>
    <col min="468" max="468" width="60.5703125" style="37" customWidth="1"/>
    <col min="469" max="469" width="23.5703125" style="37" customWidth="1"/>
    <col min="470" max="470" width="18.42578125" style="37" customWidth="1"/>
    <col min="471" max="471" width="17.42578125" style="37" customWidth="1"/>
    <col min="472" max="472" width="19.7109375" style="37" customWidth="1"/>
    <col min="473" max="473" width="19.140625" style="37" customWidth="1"/>
    <col min="474" max="474" width="37.28515625" style="37" bestFit="1" customWidth="1"/>
    <col min="475" max="723" width="65" style="37"/>
    <col min="724" max="724" width="60.5703125" style="37" customWidth="1"/>
    <col min="725" max="725" width="23.5703125" style="37" customWidth="1"/>
    <col min="726" max="726" width="18.42578125" style="37" customWidth="1"/>
    <col min="727" max="727" width="17.42578125" style="37" customWidth="1"/>
    <col min="728" max="728" width="19.7109375" style="37" customWidth="1"/>
    <col min="729" max="729" width="19.140625" style="37" customWidth="1"/>
    <col min="730" max="730" width="37.28515625" style="37" bestFit="1" customWidth="1"/>
    <col min="731" max="979" width="65" style="37"/>
    <col min="980" max="980" width="60.5703125" style="37" customWidth="1"/>
    <col min="981" max="981" width="23.5703125" style="37" customWidth="1"/>
    <col min="982" max="982" width="18.42578125" style="37" customWidth="1"/>
    <col min="983" max="983" width="17.42578125" style="37" customWidth="1"/>
    <col min="984" max="984" width="19.7109375" style="37" customWidth="1"/>
    <col min="985" max="985" width="19.140625" style="37" customWidth="1"/>
    <col min="986" max="986" width="37.28515625" style="37" bestFit="1" customWidth="1"/>
    <col min="987" max="1235" width="65" style="37"/>
    <col min="1236" max="1236" width="60.5703125" style="37" customWidth="1"/>
    <col min="1237" max="1237" width="23.5703125" style="37" customWidth="1"/>
    <col min="1238" max="1238" width="18.42578125" style="37" customWidth="1"/>
    <col min="1239" max="1239" width="17.42578125" style="37" customWidth="1"/>
    <col min="1240" max="1240" width="19.7109375" style="37" customWidth="1"/>
    <col min="1241" max="1241" width="19.140625" style="37" customWidth="1"/>
    <col min="1242" max="1242" width="37.28515625" style="37" bestFit="1" customWidth="1"/>
    <col min="1243" max="1491" width="65" style="37"/>
    <col min="1492" max="1492" width="60.5703125" style="37" customWidth="1"/>
    <col min="1493" max="1493" width="23.5703125" style="37" customWidth="1"/>
    <col min="1494" max="1494" width="18.42578125" style="37" customWidth="1"/>
    <col min="1495" max="1495" width="17.42578125" style="37" customWidth="1"/>
    <col min="1496" max="1496" width="19.7109375" style="37" customWidth="1"/>
    <col min="1497" max="1497" width="19.140625" style="37" customWidth="1"/>
    <col min="1498" max="1498" width="37.28515625" style="37" bestFit="1" customWidth="1"/>
    <col min="1499" max="1747" width="65" style="37"/>
    <col min="1748" max="1748" width="60.5703125" style="37" customWidth="1"/>
    <col min="1749" max="1749" width="23.5703125" style="37" customWidth="1"/>
    <col min="1750" max="1750" width="18.42578125" style="37" customWidth="1"/>
    <col min="1751" max="1751" width="17.42578125" style="37" customWidth="1"/>
    <col min="1752" max="1752" width="19.7109375" style="37" customWidth="1"/>
    <col min="1753" max="1753" width="19.140625" style="37" customWidth="1"/>
    <col min="1754" max="1754" width="37.28515625" style="37" bestFit="1" customWidth="1"/>
    <col min="1755" max="2003" width="65" style="37"/>
    <col min="2004" max="2004" width="60.5703125" style="37" customWidth="1"/>
    <col min="2005" max="2005" width="23.5703125" style="37" customWidth="1"/>
    <col min="2006" max="2006" width="18.42578125" style="37" customWidth="1"/>
    <col min="2007" max="2007" width="17.42578125" style="37" customWidth="1"/>
    <col min="2008" max="2008" width="19.7109375" style="37" customWidth="1"/>
    <col min="2009" max="2009" width="19.140625" style="37" customWidth="1"/>
    <col min="2010" max="2010" width="37.28515625" style="37" bestFit="1" customWidth="1"/>
    <col min="2011" max="2259" width="65" style="37"/>
    <col min="2260" max="2260" width="60.5703125" style="37" customWidth="1"/>
    <col min="2261" max="2261" width="23.5703125" style="37" customWidth="1"/>
    <col min="2262" max="2262" width="18.42578125" style="37" customWidth="1"/>
    <col min="2263" max="2263" width="17.42578125" style="37" customWidth="1"/>
    <col min="2264" max="2264" width="19.7109375" style="37" customWidth="1"/>
    <col min="2265" max="2265" width="19.140625" style="37" customWidth="1"/>
    <col min="2266" max="2266" width="37.28515625" style="37" bestFit="1" customWidth="1"/>
    <col min="2267" max="2515" width="65" style="37"/>
    <col min="2516" max="2516" width="60.5703125" style="37" customWidth="1"/>
    <col min="2517" max="2517" width="23.5703125" style="37" customWidth="1"/>
    <col min="2518" max="2518" width="18.42578125" style="37" customWidth="1"/>
    <col min="2519" max="2519" width="17.42578125" style="37" customWidth="1"/>
    <col min="2520" max="2520" width="19.7109375" style="37" customWidth="1"/>
    <col min="2521" max="2521" width="19.140625" style="37" customWidth="1"/>
    <col min="2522" max="2522" width="37.28515625" style="37" bestFit="1" customWidth="1"/>
    <col min="2523" max="2771" width="65" style="37"/>
    <col min="2772" max="2772" width="60.5703125" style="37" customWidth="1"/>
    <col min="2773" max="2773" width="23.5703125" style="37" customWidth="1"/>
    <col min="2774" max="2774" width="18.42578125" style="37" customWidth="1"/>
    <col min="2775" max="2775" width="17.42578125" style="37" customWidth="1"/>
    <col min="2776" max="2776" width="19.7109375" style="37" customWidth="1"/>
    <col min="2777" max="2777" width="19.140625" style="37" customWidth="1"/>
    <col min="2778" max="2778" width="37.28515625" style="37" bestFit="1" customWidth="1"/>
    <col min="2779" max="3027" width="65" style="37"/>
    <col min="3028" max="3028" width="60.5703125" style="37" customWidth="1"/>
    <col min="3029" max="3029" width="23.5703125" style="37" customWidth="1"/>
    <col min="3030" max="3030" width="18.42578125" style="37" customWidth="1"/>
    <col min="3031" max="3031" width="17.42578125" style="37" customWidth="1"/>
    <col min="3032" max="3032" width="19.7109375" style="37" customWidth="1"/>
    <col min="3033" max="3033" width="19.140625" style="37" customWidth="1"/>
    <col min="3034" max="3034" width="37.28515625" style="37" bestFit="1" customWidth="1"/>
    <col min="3035" max="3283" width="65" style="37"/>
    <col min="3284" max="3284" width="60.5703125" style="37" customWidth="1"/>
    <col min="3285" max="3285" width="23.5703125" style="37" customWidth="1"/>
    <col min="3286" max="3286" width="18.42578125" style="37" customWidth="1"/>
    <col min="3287" max="3287" width="17.42578125" style="37" customWidth="1"/>
    <col min="3288" max="3288" width="19.7109375" style="37" customWidth="1"/>
    <col min="3289" max="3289" width="19.140625" style="37" customWidth="1"/>
    <col min="3290" max="3290" width="37.28515625" style="37" bestFit="1" customWidth="1"/>
    <col min="3291" max="3539" width="65" style="37"/>
    <col min="3540" max="3540" width="60.5703125" style="37" customWidth="1"/>
    <col min="3541" max="3541" width="23.5703125" style="37" customWidth="1"/>
    <col min="3542" max="3542" width="18.42578125" style="37" customWidth="1"/>
    <col min="3543" max="3543" width="17.42578125" style="37" customWidth="1"/>
    <col min="3544" max="3544" width="19.7109375" style="37" customWidth="1"/>
    <col min="3545" max="3545" width="19.140625" style="37" customWidth="1"/>
    <col min="3546" max="3546" width="37.28515625" style="37" bestFit="1" customWidth="1"/>
    <col min="3547" max="3795" width="65" style="37"/>
    <col min="3796" max="3796" width="60.5703125" style="37" customWidth="1"/>
    <col min="3797" max="3797" width="23.5703125" style="37" customWidth="1"/>
    <col min="3798" max="3798" width="18.42578125" style="37" customWidth="1"/>
    <col min="3799" max="3799" width="17.42578125" style="37" customWidth="1"/>
    <col min="3800" max="3800" width="19.7109375" style="37" customWidth="1"/>
    <col min="3801" max="3801" width="19.140625" style="37" customWidth="1"/>
    <col min="3802" max="3802" width="37.28515625" style="37" bestFit="1" customWidth="1"/>
    <col min="3803" max="4051" width="65" style="37"/>
    <col min="4052" max="4052" width="60.5703125" style="37" customWidth="1"/>
    <col min="4053" max="4053" width="23.5703125" style="37" customWidth="1"/>
    <col min="4054" max="4054" width="18.42578125" style="37" customWidth="1"/>
    <col min="4055" max="4055" width="17.42578125" style="37" customWidth="1"/>
    <col min="4056" max="4056" width="19.7109375" style="37" customWidth="1"/>
    <col min="4057" max="4057" width="19.140625" style="37" customWidth="1"/>
    <col min="4058" max="4058" width="37.28515625" style="37" bestFit="1" customWidth="1"/>
    <col min="4059" max="4307" width="65" style="37"/>
    <col min="4308" max="4308" width="60.5703125" style="37" customWidth="1"/>
    <col min="4309" max="4309" width="23.5703125" style="37" customWidth="1"/>
    <col min="4310" max="4310" width="18.42578125" style="37" customWidth="1"/>
    <col min="4311" max="4311" width="17.42578125" style="37" customWidth="1"/>
    <col min="4312" max="4312" width="19.7109375" style="37" customWidth="1"/>
    <col min="4313" max="4313" width="19.140625" style="37" customWidth="1"/>
    <col min="4314" max="4314" width="37.28515625" style="37" bestFit="1" customWidth="1"/>
    <col min="4315" max="4563" width="65" style="37"/>
    <col min="4564" max="4564" width="60.5703125" style="37" customWidth="1"/>
    <col min="4565" max="4565" width="23.5703125" style="37" customWidth="1"/>
    <col min="4566" max="4566" width="18.42578125" style="37" customWidth="1"/>
    <col min="4567" max="4567" width="17.42578125" style="37" customWidth="1"/>
    <col min="4568" max="4568" width="19.7109375" style="37" customWidth="1"/>
    <col min="4569" max="4569" width="19.140625" style="37" customWidth="1"/>
    <col min="4570" max="4570" width="37.28515625" style="37" bestFit="1" customWidth="1"/>
    <col min="4571" max="4819" width="65" style="37"/>
    <col min="4820" max="4820" width="60.5703125" style="37" customWidth="1"/>
    <col min="4821" max="4821" width="23.5703125" style="37" customWidth="1"/>
    <col min="4822" max="4822" width="18.42578125" style="37" customWidth="1"/>
    <col min="4823" max="4823" width="17.42578125" style="37" customWidth="1"/>
    <col min="4824" max="4824" width="19.7109375" style="37" customWidth="1"/>
    <col min="4825" max="4825" width="19.140625" style="37" customWidth="1"/>
    <col min="4826" max="4826" width="37.28515625" style="37" bestFit="1" customWidth="1"/>
    <col min="4827" max="5075" width="65" style="37"/>
    <col min="5076" max="5076" width="60.5703125" style="37" customWidth="1"/>
    <col min="5077" max="5077" width="23.5703125" style="37" customWidth="1"/>
    <col min="5078" max="5078" width="18.42578125" style="37" customWidth="1"/>
    <col min="5079" max="5079" width="17.42578125" style="37" customWidth="1"/>
    <col min="5080" max="5080" width="19.7109375" style="37" customWidth="1"/>
    <col min="5081" max="5081" width="19.140625" style="37" customWidth="1"/>
    <col min="5082" max="5082" width="37.28515625" style="37" bestFit="1" customWidth="1"/>
    <col min="5083" max="5331" width="65" style="37"/>
    <col min="5332" max="5332" width="60.5703125" style="37" customWidth="1"/>
    <col min="5333" max="5333" width="23.5703125" style="37" customWidth="1"/>
    <col min="5334" max="5334" width="18.42578125" style="37" customWidth="1"/>
    <col min="5335" max="5335" width="17.42578125" style="37" customWidth="1"/>
    <col min="5336" max="5336" width="19.7109375" style="37" customWidth="1"/>
    <col min="5337" max="5337" width="19.140625" style="37" customWidth="1"/>
    <col min="5338" max="5338" width="37.28515625" style="37" bestFit="1" customWidth="1"/>
    <col min="5339" max="5587" width="65" style="37"/>
    <col min="5588" max="5588" width="60.5703125" style="37" customWidth="1"/>
    <col min="5589" max="5589" width="23.5703125" style="37" customWidth="1"/>
    <col min="5590" max="5590" width="18.42578125" style="37" customWidth="1"/>
    <col min="5591" max="5591" width="17.42578125" style="37" customWidth="1"/>
    <col min="5592" max="5592" width="19.7109375" style="37" customWidth="1"/>
    <col min="5593" max="5593" width="19.140625" style="37" customWidth="1"/>
    <col min="5594" max="5594" width="37.28515625" style="37" bestFit="1" customWidth="1"/>
    <col min="5595" max="5843" width="65" style="37"/>
    <col min="5844" max="5844" width="60.5703125" style="37" customWidth="1"/>
    <col min="5845" max="5845" width="23.5703125" style="37" customWidth="1"/>
    <col min="5846" max="5846" width="18.42578125" style="37" customWidth="1"/>
    <col min="5847" max="5847" width="17.42578125" style="37" customWidth="1"/>
    <col min="5848" max="5848" width="19.7109375" style="37" customWidth="1"/>
    <col min="5849" max="5849" width="19.140625" style="37" customWidth="1"/>
    <col min="5850" max="5850" width="37.28515625" style="37" bestFit="1" customWidth="1"/>
    <col min="5851" max="6099" width="65" style="37"/>
    <col min="6100" max="6100" width="60.5703125" style="37" customWidth="1"/>
    <col min="6101" max="6101" width="23.5703125" style="37" customWidth="1"/>
    <col min="6102" max="6102" width="18.42578125" style="37" customWidth="1"/>
    <col min="6103" max="6103" width="17.42578125" style="37" customWidth="1"/>
    <col min="6104" max="6104" width="19.7109375" style="37" customWidth="1"/>
    <col min="6105" max="6105" width="19.140625" style="37" customWidth="1"/>
    <col min="6106" max="6106" width="37.28515625" style="37" bestFit="1" customWidth="1"/>
    <col min="6107" max="6355" width="65" style="37"/>
    <col min="6356" max="6356" width="60.5703125" style="37" customWidth="1"/>
    <col min="6357" max="6357" width="23.5703125" style="37" customWidth="1"/>
    <col min="6358" max="6358" width="18.42578125" style="37" customWidth="1"/>
    <col min="6359" max="6359" width="17.42578125" style="37" customWidth="1"/>
    <col min="6360" max="6360" width="19.7109375" style="37" customWidth="1"/>
    <col min="6361" max="6361" width="19.140625" style="37" customWidth="1"/>
    <col min="6362" max="6362" width="37.28515625" style="37" bestFit="1" customWidth="1"/>
    <col min="6363" max="6611" width="65" style="37"/>
    <col min="6612" max="6612" width="60.5703125" style="37" customWidth="1"/>
    <col min="6613" max="6613" width="23.5703125" style="37" customWidth="1"/>
    <col min="6614" max="6614" width="18.42578125" style="37" customWidth="1"/>
    <col min="6615" max="6615" width="17.42578125" style="37" customWidth="1"/>
    <col min="6616" max="6616" width="19.7109375" style="37" customWidth="1"/>
    <col min="6617" max="6617" width="19.140625" style="37" customWidth="1"/>
    <col min="6618" max="6618" width="37.28515625" style="37" bestFit="1" customWidth="1"/>
    <col min="6619" max="6867" width="65" style="37"/>
    <col min="6868" max="6868" width="60.5703125" style="37" customWidth="1"/>
    <col min="6869" max="6869" width="23.5703125" style="37" customWidth="1"/>
    <col min="6870" max="6870" width="18.42578125" style="37" customWidth="1"/>
    <col min="6871" max="6871" width="17.42578125" style="37" customWidth="1"/>
    <col min="6872" max="6872" width="19.7109375" style="37" customWidth="1"/>
    <col min="6873" max="6873" width="19.140625" style="37" customWidth="1"/>
    <col min="6874" max="6874" width="37.28515625" style="37" bestFit="1" customWidth="1"/>
    <col min="6875" max="7123" width="65" style="37"/>
    <col min="7124" max="7124" width="60.5703125" style="37" customWidth="1"/>
    <col min="7125" max="7125" width="23.5703125" style="37" customWidth="1"/>
    <col min="7126" max="7126" width="18.42578125" style="37" customWidth="1"/>
    <col min="7127" max="7127" width="17.42578125" style="37" customWidth="1"/>
    <col min="7128" max="7128" width="19.7109375" style="37" customWidth="1"/>
    <col min="7129" max="7129" width="19.140625" style="37" customWidth="1"/>
    <col min="7130" max="7130" width="37.28515625" style="37" bestFit="1" customWidth="1"/>
    <col min="7131" max="7379" width="65" style="37"/>
    <col min="7380" max="7380" width="60.5703125" style="37" customWidth="1"/>
    <col min="7381" max="7381" width="23.5703125" style="37" customWidth="1"/>
    <col min="7382" max="7382" width="18.42578125" style="37" customWidth="1"/>
    <col min="7383" max="7383" width="17.42578125" style="37" customWidth="1"/>
    <col min="7384" max="7384" width="19.7109375" style="37" customWidth="1"/>
    <col min="7385" max="7385" width="19.140625" style="37" customWidth="1"/>
    <col min="7386" max="7386" width="37.28515625" style="37" bestFit="1" customWidth="1"/>
    <col min="7387" max="7635" width="65" style="37"/>
    <col min="7636" max="7636" width="60.5703125" style="37" customWidth="1"/>
    <col min="7637" max="7637" width="23.5703125" style="37" customWidth="1"/>
    <col min="7638" max="7638" width="18.42578125" style="37" customWidth="1"/>
    <col min="7639" max="7639" width="17.42578125" style="37" customWidth="1"/>
    <col min="7640" max="7640" width="19.7109375" style="37" customWidth="1"/>
    <col min="7641" max="7641" width="19.140625" style="37" customWidth="1"/>
    <col min="7642" max="7642" width="37.28515625" style="37" bestFit="1" customWidth="1"/>
    <col min="7643" max="7891" width="65" style="37"/>
    <col min="7892" max="7892" width="60.5703125" style="37" customWidth="1"/>
    <col min="7893" max="7893" width="23.5703125" style="37" customWidth="1"/>
    <col min="7894" max="7894" width="18.42578125" style="37" customWidth="1"/>
    <col min="7895" max="7895" width="17.42578125" style="37" customWidth="1"/>
    <col min="7896" max="7896" width="19.7109375" style="37" customWidth="1"/>
    <col min="7897" max="7897" width="19.140625" style="37" customWidth="1"/>
    <col min="7898" max="7898" width="37.28515625" style="37" bestFit="1" customWidth="1"/>
    <col min="7899" max="8147" width="65" style="37"/>
    <col min="8148" max="8148" width="60.5703125" style="37" customWidth="1"/>
    <col min="8149" max="8149" width="23.5703125" style="37" customWidth="1"/>
    <col min="8150" max="8150" width="18.42578125" style="37" customWidth="1"/>
    <col min="8151" max="8151" width="17.42578125" style="37" customWidth="1"/>
    <col min="8152" max="8152" width="19.7109375" style="37" customWidth="1"/>
    <col min="8153" max="8153" width="19.140625" style="37" customWidth="1"/>
    <col min="8154" max="8154" width="37.28515625" style="37" bestFit="1" customWidth="1"/>
    <col min="8155" max="8403" width="65" style="37"/>
    <col min="8404" max="8404" width="60.5703125" style="37" customWidth="1"/>
    <col min="8405" max="8405" width="23.5703125" style="37" customWidth="1"/>
    <col min="8406" max="8406" width="18.42578125" style="37" customWidth="1"/>
    <col min="8407" max="8407" width="17.42578125" style="37" customWidth="1"/>
    <col min="8408" max="8408" width="19.7109375" style="37" customWidth="1"/>
    <col min="8409" max="8409" width="19.140625" style="37" customWidth="1"/>
    <col min="8410" max="8410" width="37.28515625" style="37" bestFit="1" customWidth="1"/>
    <col min="8411" max="8659" width="65" style="37"/>
    <col min="8660" max="8660" width="60.5703125" style="37" customWidth="1"/>
    <col min="8661" max="8661" width="23.5703125" style="37" customWidth="1"/>
    <col min="8662" max="8662" width="18.42578125" style="37" customWidth="1"/>
    <col min="8663" max="8663" width="17.42578125" style="37" customWidth="1"/>
    <col min="8664" max="8664" width="19.7109375" style="37" customWidth="1"/>
    <col min="8665" max="8665" width="19.140625" style="37" customWidth="1"/>
    <col min="8666" max="8666" width="37.28515625" style="37" bestFit="1" customWidth="1"/>
    <col min="8667" max="8915" width="65" style="37"/>
    <col min="8916" max="8916" width="60.5703125" style="37" customWidth="1"/>
    <col min="8917" max="8917" width="23.5703125" style="37" customWidth="1"/>
    <col min="8918" max="8918" width="18.42578125" style="37" customWidth="1"/>
    <col min="8919" max="8919" width="17.42578125" style="37" customWidth="1"/>
    <col min="8920" max="8920" width="19.7109375" style="37" customWidth="1"/>
    <col min="8921" max="8921" width="19.140625" style="37" customWidth="1"/>
    <col min="8922" max="8922" width="37.28515625" style="37" bestFit="1" customWidth="1"/>
    <col min="8923" max="9171" width="65" style="37"/>
    <col min="9172" max="9172" width="60.5703125" style="37" customWidth="1"/>
    <col min="9173" max="9173" width="23.5703125" style="37" customWidth="1"/>
    <col min="9174" max="9174" width="18.42578125" style="37" customWidth="1"/>
    <col min="9175" max="9175" width="17.42578125" style="37" customWidth="1"/>
    <col min="9176" max="9176" width="19.7109375" style="37" customWidth="1"/>
    <col min="9177" max="9177" width="19.140625" style="37" customWidth="1"/>
    <col min="9178" max="9178" width="37.28515625" style="37" bestFit="1" customWidth="1"/>
    <col min="9179" max="9427" width="65" style="37"/>
    <col min="9428" max="9428" width="60.5703125" style="37" customWidth="1"/>
    <col min="9429" max="9429" width="23.5703125" style="37" customWidth="1"/>
    <col min="9430" max="9430" width="18.42578125" style="37" customWidth="1"/>
    <col min="9431" max="9431" width="17.42578125" style="37" customWidth="1"/>
    <col min="9432" max="9432" width="19.7109375" style="37" customWidth="1"/>
    <col min="9433" max="9433" width="19.140625" style="37" customWidth="1"/>
    <col min="9434" max="9434" width="37.28515625" style="37" bestFit="1" customWidth="1"/>
    <col min="9435" max="9683" width="65" style="37"/>
    <col min="9684" max="9684" width="60.5703125" style="37" customWidth="1"/>
    <col min="9685" max="9685" width="23.5703125" style="37" customWidth="1"/>
    <col min="9686" max="9686" width="18.42578125" style="37" customWidth="1"/>
    <col min="9687" max="9687" width="17.42578125" style="37" customWidth="1"/>
    <col min="9688" max="9688" width="19.7109375" style="37" customWidth="1"/>
    <col min="9689" max="9689" width="19.140625" style="37" customWidth="1"/>
    <col min="9690" max="9690" width="37.28515625" style="37" bestFit="1" customWidth="1"/>
    <col min="9691" max="9939" width="65" style="37"/>
    <col min="9940" max="9940" width="60.5703125" style="37" customWidth="1"/>
    <col min="9941" max="9941" width="23.5703125" style="37" customWidth="1"/>
    <col min="9942" max="9942" width="18.42578125" style="37" customWidth="1"/>
    <col min="9943" max="9943" width="17.42578125" style="37" customWidth="1"/>
    <col min="9944" max="9944" width="19.7109375" style="37" customWidth="1"/>
    <col min="9945" max="9945" width="19.140625" style="37" customWidth="1"/>
    <col min="9946" max="9946" width="37.28515625" style="37" bestFit="1" customWidth="1"/>
    <col min="9947" max="10195" width="65" style="37"/>
    <col min="10196" max="10196" width="60.5703125" style="37" customWidth="1"/>
    <col min="10197" max="10197" width="23.5703125" style="37" customWidth="1"/>
    <col min="10198" max="10198" width="18.42578125" style="37" customWidth="1"/>
    <col min="10199" max="10199" width="17.42578125" style="37" customWidth="1"/>
    <col min="10200" max="10200" width="19.7109375" style="37" customWidth="1"/>
    <col min="10201" max="10201" width="19.140625" style="37" customWidth="1"/>
    <col min="10202" max="10202" width="37.28515625" style="37" bestFit="1" customWidth="1"/>
    <col min="10203" max="10451" width="65" style="37"/>
    <col min="10452" max="10452" width="60.5703125" style="37" customWidth="1"/>
    <col min="10453" max="10453" width="23.5703125" style="37" customWidth="1"/>
    <col min="10454" max="10454" width="18.42578125" style="37" customWidth="1"/>
    <col min="10455" max="10455" width="17.42578125" style="37" customWidth="1"/>
    <col min="10456" max="10456" width="19.7109375" style="37" customWidth="1"/>
    <col min="10457" max="10457" width="19.140625" style="37" customWidth="1"/>
    <col min="10458" max="10458" width="37.28515625" style="37" bestFit="1" customWidth="1"/>
    <col min="10459" max="10707" width="65" style="37"/>
    <col min="10708" max="10708" width="60.5703125" style="37" customWidth="1"/>
    <col min="10709" max="10709" width="23.5703125" style="37" customWidth="1"/>
    <col min="10710" max="10710" width="18.42578125" style="37" customWidth="1"/>
    <col min="10711" max="10711" width="17.42578125" style="37" customWidth="1"/>
    <col min="10712" max="10712" width="19.7109375" style="37" customWidth="1"/>
    <col min="10713" max="10713" width="19.140625" style="37" customWidth="1"/>
    <col min="10714" max="10714" width="37.28515625" style="37" bestFit="1" customWidth="1"/>
    <col min="10715" max="10963" width="65" style="37"/>
    <col min="10964" max="10964" width="60.5703125" style="37" customWidth="1"/>
    <col min="10965" max="10965" width="23.5703125" style="37" customWidth="1"/>
    <col min="10966" max="10966" width="18.42578125" style="37" customWidth="1"/>
    <col min="10967" max="10967" width="17.42578125" style="37" customWidth="1"/>
    <col min="10968" max="10968" width="19.7109375" style="37" customWidth="1"/>
    <col min="10969" max="10969" width="19.140625" style="37" customWidth="1"/>
    <col min="10970" max="10970" width="37.28515625" style="37" bestFit="1" customWidth="1"/>
    <col min="10971" max="11219" width="65" style="37"/>
    <col min="11220" max="11220" width="60.5703125" style="37" customWidth="1"/>
    <col min="11221" max="11221" width="23.5703125" style="37" customWidth="1"/>
    <col min="11222" max="11222" width="18.42578125" style="37" customWidth="1"/>
    <col min="11223" max="11223" width="17.42578125" style="37" customWidth="1"/>
    <col min="11224" max="11224" width="19.7109375" style="37" customWidth="1"/>
    <col min="11225" max="11225" width="19.140625" style="37" customWidth="1"/>
    <col min="11226" max="11226" width="37.28515625" style="37" bestFit="1" customWidth="1"/>
    <col min="11227" max="11475" width="65" style="37"/>
    <col min="11476" max="11476" width="60.5703125" style="37" customWidth="1"/>
    <col min="11477" max="11477" width="23.5703125" style="37" customWidth="1"/>
    <col min="11478" max="11478" width="18.42578125" style="37" customWidth="1"/>
    <col min="11479" max="11479" width="17.42578125" style="37" customWidth="1"/>
    <col min="11480" max="11480" width="19.7109375" style="37" customWidth="1"/>
    <col min="11481" max="11481" width="19.140625" style="37" customWidth="1"/>
    <col min="11482" max="11482" width="37.28515625" style="37" bestFit="1" customWidth="1"/>
    <col min="11483" max="11731" width="65" style="37"/>
    <col min="11732" max="11732" width="60.5703125" style="37" customWidth="1"/>
    <col min="11733" max="11733" width="23.5703125" style="37" customWidth="1"/>
    <col min="11734" max="11734" width="18.42578125" style="37" customWidth="1"/>
    <col min="11735" max="11735" width="17.42578125" style="37" customWidth="1"/>
    <col min="11736" max="11736" width="19.7109375" style="37" customWidth="1"/>
    <col min="11737" max="11737" width="19.140625" style="37" customWidth="1"/>
    <col min="11738" max="11738" width="37.28515625" style="37" bestFit="1" customWidth="1"/>
    <col min="11739" max="11987" width="65" style="37"/>
    <col min="11988" max="11988" width="60.5703125" style="37" customWidth="1"/>
    <col min="11989" max="11989" width="23.5703125" style="37" customWidth="1"/>
    <col min="11990" max="11990" width="18.42578125" style="37" customWidth="1"/>
    <col min="11991" max="11991" width="17.42578125" style="37" customWidth="1"/>
    <col min="11992" max="11992" width="19.7109375" style="37" customWidth="1"/>
    <col min="11993" max="11993" width="19.140625" style="37" customWidth="1"/>
    <col min="11994" max="11994" width="37.28515625" style="37" bestFit="1" customWidth="1"/>
    <col min="11995" max="12243" width="65" style="37"/>
    <col min="12244" max="12244" width="60.5703125" style="37" customWidth="1"/>
    <col min="12245" max="12245" width="23.5703125" style="37" customWidth="1"/>
    <col min="12246" max="12246" width="18.42578125" style="37" customWidth="1"/>
    <col min="12247" max="12247" width="17.42578125" style="37" customWidth="1"/>
    <col min="12248" max="12248" width="19.7109375" style="37" customWidth="1"/>
    <col min="12249" max="12249" width="19.140625" style="37" customWidth="1"/>
    <col min="12250" max="12250" width="37.28515625" style="37" bestFit="1" customWidth="1"/>
    <col min="12251" max="12499" width="65" style="37"/>
    <col min="12500" max="12500" width="60.5703125" style="37" customWidth="1"/>
    <col min="12501" max="12501" width="23.5703125" style="37" customWidth="1"/>
    <col min="12502" max="12502" width="18.42578125" style="37" customWidth="1"/>
    <col min="12503" max="12503" width="17.42578125" style="37" customWidth="1"/>
    <col min="12504" max="12504" width="19.7109375" style="37" customWidth="1"/>
    <col min="12505" max="12505" width="19.140625" style="37" customWidth="1"/>
    <col min="12506" max="12506" width="37.28515625" style="37" bestFit="1" customWidth="1"/>
    <col min="12507" max="12755" width="65" style="37"/>
    <col min="12756" max="12756" width="60.5703125" style="37" customWidth="1"/>
    <col min="12757" max="12757" width="23.5703125" style="37" customWidth="1"/>
    <col min="12758" max="12758" width="18.42578125" style="37" customWidth="1"/>
    <col min="12759" max="12759" width="17.42578125" style="37" customWidth="1"/>
    <col min="12760" max="12760" width="19.7109375" style="37" customWidth="1"/>
    <col min="12761" max="12761" width="19.140625" style="37" customWidth="1"/>
    <col min="12762" max="12762" width="37.28515625" style="37" bestFit="1" customWidth="1"/>
    <col min="12763" max="13011" width="65" style="37"/>
    <col min="13012" max="13012" width="60.5703125" style="37" customWidth="1"/>
    <col min="13013" max="13013" width="23.5703125" style="37" customWidth="1"/>
    <col min="13014" max="13014" width="18.42578125" style="37" customWidth="1"/>
    <col min="13015" max="13015" width="17.42578125" style="37" customWidth="1"/>
    <col min="13016" max="13016" width="19.7109375" style="37" customWidth="1"/>
    <col min="13017" max="13017" width="19.140625" style="37" customWidth="1"/>
    <col min="13018" max="13018" width="37.28515625" style="37" bestFit="1" customWidth="1"/>
    <col min="13019" max="13267" width="65" style="37"/>
    <col min="13268" max="13268" width="60.5703125" style="37" customWidth="1"/>
    <col min="13269" max="13269" width="23.5703125" style="37" customWidth="1"/>
    <col min="13270" max="13270" width="18.42578125" style="37" customWidth="1"/>
    <col min="13271" max="13271" width="17.42578125" style="37" customWidth="1"/>
    <col min="13272" max="13272" width="19.7109375" style="37" customWidth="1"/>
    <col min="13273" max="13273" width="19.140625" style="37" customWidth="1"/>
    <col min="13274" max="13274" width="37.28515625" style="37" bestFit="1" customWidth="1"/>
    <col min="13275" max="13523" width="65" style="37"/>
    <col min="13524" max="13524" width="60.5703125" style="37" customWidth="1"/>
    <col min="13525" max="13525" width="23.5703125" style="37" customWidth="1"/>
    <col min="13526" max="13526" width="18.42578125" style="37" customWidth="1"/>
    <col min="13527" max="13527" width="17.42578125" style="37" customWidth="1"/>
    <col min="13528" max="13528" width="19.7109375" style="37" customWidth="1"/>
    <col min="13529" max="13529" width="19.140625" style="37" customWidth="1"/>
    <col min="13530" max="13530" width="37.28515625" style="37" bestFit="1" customWidth="1"/>
    <col min="13531" max="13779" width="65" style="37"/>
    <col min="13780" max="13780" width="60.5703125" style="37" customWidth="1"/>
    <col min="13781" max="13781" width="23.5703125" style="37" customWidth="1"/>
    <col min="13782" max="13782" width="18.42578125" style="37" customWidth="1"/>
    <col min="13783" max="13783" width="17.42578125" style="37" customWidth="1"/>
    <col min="13784" max="13784" width="19.7109375" style="37" customWidth="1"/>
    <col min="13785" max="13785" width="19.140625" style="37" customWidth="1"/>
    <col min="13786" max="13786" width="37.28515625" style="37" bestFit="1" customWidth="1"/>
    <col min="13787" max="14035" width="65" style="37"/>
    <col min="14036" max="14036" width="60.5703125" style="37" customWidth="1"/>
    <col min="14037" max="14037" width="23.5703125" style="37" customWidth="1"/>
    <col min="14038" max="14038" width="18.42578125" style="37" customWidth="1"/>
    <col min="14039" max="14039" width="17.42578125" style="37" customWidth="1"/>
    <col min="14040" max="14040" width="19.7109375" style="37" customWidth="1"/>
    <col min="14041" max="14041" width="19.140625" style="37" customWidth="1"/>
    <col min="14042" max="14042" width="37.28515625" style="37" bestFit="1" customWidth="1"/>
    <col min="14043" max="14291" width="65" style="37"/>
    <col min="14292" max="14292" width="60.5703125" style="37" customWidth="1"/>
    <col min="14293" max="14293" width="23.5703125" style="37" customWidth="1"/>
    <col min="14294" max="14294" width="18.42578125" style="37" customWidth="1"/>
    <col min="14295" max="14295" width="17.42578125" style="37" customWidth="1"/>
    <col min="14296" max="14296" width="19.7109375" style="37" customWidth="1"/>
    <col min="14297" max="14297" width="19.140625" style="37" customWidth="1"/>
    <col min="14298" max="14298" width="37.28515625" style="37" bestFit="1" customWidth="1"/>
    <col min="14299" max="14547" width="65" style="37"/>
    <col min="14548" max="14548" width="60.5703125" style="37" customWidth="1"/>
    <col min="14549" max="14549" width="23.5703125" style="37" customWidth="1"/>
    <col min="14550" max="14550" width="18.42578125" style="37" customWidth="1"/>
    <col min="14551" max="14551" width="17.42578125" style="37" customWidth="1"/>
    <col min="14552" max="14552" width="19.7109375" style="37" customWidth="1"/>
    <col min="14553" max="14553" width="19.140625" style="37" customWidth="1"/>
    <col min="14554" max="14554" width="37.28515625" style="37" bestFit="1" customWidth="1"/>
    <col min="14555" max="14803" width="65" style="37"/>
    <col min="14804" max="14804" width="60.5703125" style="37" customWidth="1"/>
    <col min="14805" max="14805" width="23.5703125" style="37" customWidth="1"/>
    <col min="14806" max="14806" width="18.42578125" style="37" customWidth="1"/>
    <col min="14807" max="14807" width="17.42578125" style="37" customWidth="1"/>
    <col min="14808" max="14808" width="19.7109375" style="37" customWidth="1"/>
    <col min="14809" max="14809" width="19.140625" style="37" customWidth="1"/>
    <col min="14810" max="14810" width="37.28515625" style="37" bestFit="1" customWidth="1"/>
    <col min="14811" max="15059" width="65" style="37"/>
    <col min="15060" max="15060" width="60.5703125" style="37" customWidth="1"/>
    <col min="15061" max="15061" width="23.5703125" style="37" customWidth="1"/>
    <col min="15062" max="15062" width="18.42578125" style="37" customWidth="1"/>
    <col min="15063" max="15063" width="17.42578125" style="37" customWidth="1"/>
    <col min="15064" max="15064" width="19.7109375" style="37" customWidth="1"/>
    <col min="15065" max="15065" width="19.140625" style="37" customWidth="1"/>
    <col min="15066" max="15066" width="37.28515625" style="37" bestFit="1" customWidth="1"/>
    <col min="15067" max="15315" width="65" style="37"/>
    <col min="15316" max="15316" width="60.5703125" style="37" customWidth="1"/>
    <col min="15317" max="15317" width="23.5703125" style="37" customWidth="1"/>
    <col min="15318" max="15318" width="18.42578125" style="37" customWidth="1"/>
    <col min="15319" max="15319" width="17.42578125" style="37" customWidth="1"/>
    <col min="15320" max="15320" width="19.7109375" style="37" customWidth="1"/>
    <col min="15321" max="15321" width="19.140625" style="37" customWidth="1"/>
    <col min="15322" max="15322" width="37.28515625" style="37" bestFit="1" customWidth="1"/>
    <col min="15323" max="15571" width="65" style="37"/>
    <col min="15572" max="15572" width="60.5703125" style="37" customWidth="1"/>
    <col min="15573" max="15573" width="23.5703125" style="37" customWidth="1"/>
    <col min="15574" max="15574" width="18.42578125" style="37" customWidth="1"/>
    <col min="15575" max="15575" width="17.42578125" style="37" customWidth="1"/>
    <col min="15576" max="15576" width="19.7109375" style="37" customWidth="1"/>
    <col min="15577" max="15577" width="19.140625" style="37" customWidth="1"/>
    <col min="15578" max="15578" width="37.28515625" style="37" bestFit="1" customWidth="1"/>
    <col min="15579" max="15827" width="65" style="37"/>
    <col min="15828" max="15828" width="60.5703125" style="37" customWidth="1"/>
    <col min="15829" max="15829" width="23.5703125" style="37" customWidth="1"/>
    <col min="15830" max="15830" width="18.42578125" style="37" customWidth="1"/>
    <col min="15831" max="15831" width="17.42578125" style="37" customWidth="1"/>
    <col min="15832" max="15832" width="19.7109375" style="37" customWidth="1"/>
    <col min="15833" max="15833" width="19.140625" style="37" customWidth="1"/>
    <col min="15834" max="15834" width="37.28515625" style="37" bestFit="1" customWidth="1"/>
    <col min="15835" max="16083" width="65" style="37"/>
    <col min="16084" max="16084" width="60.5703125" style="37" customWidth="1"/>
    <col min="16085" max="16085" width="23.5703125" style="37" customWidth="1"/>
    <col min="16086" max="16086" width="18.42578125" style="37" customWidth="1"/>
    <col min="16087" max="16087" width="17.42578125" style="37" customWidth="1"/>
    <col min="16088" max="16088" width="19.7109375" style="37" customWidth="1"/>
    <col min="16089" max="16089" width="19.140625" style="37" customWidth="1"/>
    <col min="16090" max="16090" width="37.28515625" style="37" bestFit="1" customWidth="1"/>
    <col min="16091" max="16384" width="65" style="37"/>
  </cols>
  <sheetData>
    <row r="1" spans="1:6" ht="20.100000000000001" customHeight="1" x14ac:dyDescent="0.25">
      <c r="A1" s="276" t="s">
        <v>493</v>
      </c>
      <c r="B1" s="276"/>
      <c r="C1" s="276"/>
      <c r="D1" s="276"/>
      <c r="E1" s="276"/>
      <c r="F1" s="276"/>
    </row>
    <row r="2" spans="1:6" ht="20.100000000000001" customHeight="1" x14ac:dyDescent="0.25">
      <c r="A2" s="72" t="str">
        <f>'Formato 1'!A2</f>
        <v xml:space="preserve"> Municipio de Victoria, Gto.</v>
      </c>
      <c r="B2" s="96"/>
      <c r="C2" s="96"/>
      <c r="D2" s="96"/>
      <c r="E2" s="96"/>
      <c r="F2" s="97"/>
    </row>
    <row r="3" spans="1:6" ht="29.25" customHeight="1" x14ac:dyDescent="0.25">
      <c r="A3" s="98" t="s">
        <v>494</v>
      </c>
      <c r="B3" s="99"/>
      <c r="C3" s="99"/>
      <c r="D3" s="99"/>
      <c r="E3" s="99"/>
      <c r="F3" s="100"/>
    </row>
    <row r="4" spans="1:6" ht="35.25" customHeight="1" x14ac:dyDescent="0.25">
      <c r="A4" s="83"/>
      <c r="B4" s="83" t="s">
        <v>495</v>
      </c>
      <c r="C4" s="83" t="s">
        <v>496</v>
      </c>
      <c r="D4" s="83" t="s">
        <v>497</v>
      </c>
      <c r="E4" s="83" t="s">
        <v>498</v>
      </c>
      <c r="F4" s="83" t="s">
        <v>499</v>
      </c>
    </row>
    <row r="5" spans="1:6" ht="12.75" customHeight="1" x14ac:dyDescent="0.25">
      <c r="A5" s="15" t="s">
        <v>500</v>
      </c>
      <c r="B5" s="34"/>
      <c r="C5" s="34"/>
      <c r="D5" s="34"/>
      <c r="E5" s="34"/>
      <c r="F5" s="34"/>
    </row>
    <row r="6" spans="1:6" ht="30" x14ac:dyDescent="0.25">
      <c r="A6" s="39" t="s">
        <v>501</v>
      </c>
      <c r="B6" s="40"/>
      <c r="C6" s="40"/>
      <c r="D6" s="40"/>
      <c r="E6" s="40"/>
      <c r="F6" s="40"/>
    </row>
    <row r="7" spans="1:6" ht="15" x14ac:dyDescent="0.25">
      <c r="A7" s="39" t="s">
        <v>502</v>
      </c>
      <c r="B7" s="40"/>
      <c r="C7" s="40"/>
      <c r="D7" s="40"/>
      <c r="E7" s="40"/>
      <c r="F7" s="40"/>
    </row>
    <row r="8" spans="1:6" ht="15" x14ac:dyDescent="0.25">
      <c r="A8" s="47"/>
      <c r="B8" s="31"/>
      <c r="C8" s="31"/>
      <c r="D8" s="31"/>
      <c r="E8" s="31"/>
      <c r="F8" s="31"/>
    </row>
    <row r="9" spans="1:6" ht="15" x14ac:dyDescent="0.25">
      <c r="A9" s="15" t="s">
        <v>503</v>
      </c>
      <c r="B9" s="31"/>
      <c r="C9" s="31"/>
      <c r="D9" s="31"/>
      <c r="E9" s="31"/>
      <c r="F9" s="31"/>
    </row>
    <row r="10" spans="1:6" ht="15" x14ac:dyDescent="0.25">
      <c r="A10" s="39" t="s">
        <v>504</v>
      </c>
      <c r="B10" s="40"/>
      <c r="C10" s="40"/>
      <c r="D10" s="40"/>
      <c r="E10" s="40"/>
      <c r="F10" s="40"/>
    </row>
    <row r="11" spans="1:6" ht="15" x14ac:dyDescent="0.25">
      <c r="A11" s="59" t="s">
        <v>505</v>
      </c>
      <c r="B11" s="40"/>
      <c r="C11" s="40"/>
      <c r="D11" s="40"/>
      <c r="E11" s="40"/>
      <c r="F11" s="40"/>
    </row>
    <row r="12" spans="1:6" ht="15" x14ac:dyDescent="0.25">
      <c r="A12" s="59" t="s">
        <v>506</v>
      </c>
      <c r="B12" s="40"/>
      <c r="C12" s="40"/>
      <c r="D12" s="40"/>
      <c r="E12" s="40"/>
      <c r="F12" s="40"/>
    </row>
    <row r="13" spans="1:6" ht="15" x14ac:dyDescent="0.25">
      <c r="A13" s="59" t="s">
        <v>507</v>
      </c>
      <c r="B13" s="40"/>
      <c r="C13" s="40"/>
      <c r="D13" s="40"/>
      <c r="E13" s="40"/>
      <c r="F13" s="40"/>
    </row>
    <row r="14" spans="1:6" ht="15" x14ac:dyDescent="0.25">
      <c r="A14" s="39" t="s">
        <v>508</v>
      </c>
      <c r="B14" s="40"/>
      <c r="C14" s="40"/>
      <c r="D14" s="40"/>
      <c r="E14" s="40"/>
      <c r="F14" s="40"/>
    </row>
    <row r="15" spans="1:6" ht="15" x14ac:dyDescent="0.25">
      <c r="A15" s="59" t="s">
        <v>505</v>
      </c>
      <c r="B15" s="40"/>
      <c r="C15" s="40"/>
      <c r="D15" s="40"/>
      <c r="E15" s="40"/>
      <c r="F15" s="40"/>
    </row>
    <row r="16" spans="1:6" ht="15" x14ac:dyDescent="0.25">
      <c r="A16" s="59" t="s">
        <v>506</v>
      </c>
      <c r="B16" s="40"/>
      <c r="C16" s="40"/>
      <c r="D16" s="40"/>
      <c r="E16" s="40"/>
      <c r="F16" s="40"/>
    </row>
    <row r="17" spans="1:6" ht="15" x14ac:dyDescent="0.25">
      <c r="A17" s="59" t="s">
        <v>507</v>
      </c>
      <c r="B17" s="40"/>
      <c r="C17" s="40"/>
      <c r="D17" s="40"/>
      <c r="E17" s="40"/>
      <c r="F17" s="40"/>
    </row>
    <row r="18" spans="1:6" ht="15" x14ac:dyDescent="0.25">
      <c r="A18" s="39" t="s">
        <v>509</v>
      </c>
      <c r="B18" s="84"/>
      <c r="C18" s="40"/>
      <c r="D18" s="40"/>
      <c r="E18" s="40"/>
      <c r="F18" s="40"/>
    </row>
    <row r="19" spans="1:6" ht="15" x14ac:dyDescent="0.25">
      <c r="A19" s="39" t="s">
        <v>510</v>
      </c>
      <c r="B19" s="40"/>
      <c r="C19" s="40"/>
      <c r="D19" s="40"/>
      <c r="E19" s="40"/>
      <c r="F19" s="40"/>
    </row>
    <row r="20" spans="1:6" ht="30" x14ac:dyDescent="0.25">
      <c r="A20" s="39" t="s">
        <v>511</v>
      </c>
      <c r="B20" s="85"/>
      <c r="C20" s="85"/>
      <c r="D20" s="85"/>
      <c r="E20" s="85"/>
      <c r="F20" s="85"/>
    </row>
    <row r="21" spans="1:6" ht="30" x14ac:dyDescent="0.25">
      <c r="A21" s="39" t="s">
        <v>512</v>
      </c>
      <c r="B21" s="85"/>
      <c r="C21" s="85"/>
      <c r="D21" s="85"/>
      <c r="E21" s="85"/>
      <c r="F21" s="85"/>
    </row>
    <row r="22" spans="1:6" ht="30" x14ac:dyDescent="0.25">
      <c r="A22" s="39" t="s">
        <v>513</v>
      </c>
      <c r="B22" s="85"/>
      <c r="C22" s="85"/>
      <c r="D22" s="85"/>
      <c r="E22" s="85"/>
      <c r="F22" s="85"/>
    </row>
    <row r="23" spans="1:6" ht="15" x14ac:dyDescent="0.25">
      <c r="A23" s="39" t="s">
        <v>514</v>
      </c>
      <c r="B23" s="85"/>
      <c r="C23" s="85"/>
      <c r="D23" s="85"/>
      <c r="E23" s="85"/>
      <c r="F23" s="85"/>
    </row>
    <row r="24" spans="1:6" ht="15" x14ac:dyDescent="0.25">
      <c r="A24" s="39" t="s">
        <v>515</v>
      </c>
      <c r="B24" s="86"/>
      <c r="C24" s="40"/>
      <c r="D24" s="40"/>
      <c r="E24" s="40"/>
      <c r="F24" s="40"/>
    </row>
    <row r="25" spans="1:6" ht="15" x14ac:dyDescent="0.25">
      <c r="A25" s="39" t="s">
        <v>516</v>
      </c>
      <c r="B25" s="86"/>
      <c r="C25" s="40"/>
      <c r="D25" s="40"/>
      <c r="E25" s="40"/>
      <c r="F25" s="40"/>
    </row>
    <row r="26" spans="1:6" ht="15" x14ac:dyDescent="0.25">
      <c r="A26" s="47"/>
      <c r="B26" s="31"/>
      <c r="C26" s="31"/>
      <c r="D26" s="31"/>
      <c r="E26" s="31"/>
      <c r="F26" s="31"/>
    </row>
    <row r="27" spans="1:6" ht="15" x14ac:dyDescent="0.25">
      <c r="A27" s="15" t="s">
        <v>517</v>
      </c>
      <c r="B27" s="31"/>
      <c r="C27" s="31"/>
      <c r="D27" s="31"/>
      <c r="E27" s="31"/>
      <c r="F27" s="31"/>
    </row>
    <row r="28" spans="1:6" ht="15" x14ac:dyDescent="0.25">
      <c r="A28" s="39" t="s">
        <v>518</v>
      </c>
      <c r="B28" s="40"/>
      <c r="C28" s="40"/>
      <c r="D28" s="40"/>
      <c r="E28" s="40"/>
      <c r="F28" s="40"/>
    </row>
    <row r="29" spans="1:6" ht="15" x14ac:dyDescent="0.25">
      <c r="A29" s="47"/>
      <c r="B29" s="31"/>
      <c r="C29" s="31"/>
      <c r="D29" s="31"/>
      <c r="E29" s="31"/>
      <c r="F29" s="31"/>
    </row>
    <row r="30" spans="1:6" ht="15" x14ac:dyDescent="0.25">
      <c r="A30" s="15" t="s">
        <v>519</v>
      </c>
      <c r="B30" s="31"/>
      <c r="C30" s="31"/>
      <c r="D30" s="31"/>
      <c r="E30" s="31"/>
      <c r="F30" s="31"/>
    </row>
    <row r="31" spans="1:6" ht="15" x14ac:dyDescent="0.25">
      <c r="A31" s="39" t="s">
        <v>504</v>
      </c>
      <c r="B31" s="40"/>
      <c r="C31" s="40"/>
      <c r="D31" s="40"/>
      <c r="E31" s="40"/>
      <c r="F31" s="40"/>
    </row>
    <row r="32" spans="1:6" ht="15" x14ac:dyDescent="0.25">
      <c r="A32" s="39" t="s">
        <v>508</v>
      </c>
      <c r="B32" s="40"/>
      <c r="C32" s="40"/>
      <c r="D32" s="40"/>
      <c r="E32" s="40"/>
      <c r="F32" s="40"/>
    </row>
    <row r="33" spans="1:6" ht="15" x14ac:dyDescent="0.25">
      <c r="A33" s="39" t="s">
        <v>520</v>
      </c>
      <c r="B33" s="40"/>
      <c r="C33" s="40"/>
      <c r="D33" s="40"/>
      <c r="E33" s="40"/>
      <c r="F33" s="40"/>
    </row>
    <row r="34" spans="1:6" ht="15" x14ac:dyDescent="0.25">
      <c r="A34" s="47"/>
      <c r="B34" s="31"/>
      <c r="C34" s="31"/>
      <c r="D34" s="31"/>
      <c r="E34" s="31"/>
      <c r="F34" s="31"/>
    </row>
    <row r="35" spans="1:6" ht="15" x14ac:dyDescent="0.25">
      <c r="A35" s="15" t="s">
        <v>521</v>
      </c>
      <c r="B35" s="31"/>
      <c r="C35" s="31"/>
      <c r="D35" s="31"/>
      <c r="E35" s="31"/>
      <c r="F35" s="31"/>
    </row>
    <row r="36" spans="1:6" ht="15" x14ac:dyDescent="0.25">
      <c r="A36" s="39" t="s">
        <v>522</v>
      </c>
      <c r="B36" s="40"/>
      <c r="C36" s="40"/>
      <c r="D36" s="40"/>
      <c r="E36" s="40"/>
      <c r="F36" s="40"/>
    </row>
    <row r="37" spans="1:6" ht="15" x14ac:dyDescent="0.25">
      <c r="A37" s="39" t="s">
        <v>523</v>
      </c>
      <c r="B37" s="40"/>
      <c r="C37" s="40"/>
      <c r="D37" s="40"/>
      <c r="E37" s="40"/>
      <c r="F37" s="40"/>
    </row>
    <row r="38" spans="1:6" ht="15" x14ac:dyDescent="0.25">
      <c r="A38" s="39" t="s">
        <v>524</v>
      </c>
      <c r="B38" s="86"/>
      <c r="C38" s="40"/>
      <c r="D38" s="40"/>
      <c r="E38" s="40"/>
      <c r="F38" s="40"/>
    </row>
    <row r="39" spans="1:6" ht="15" x14ac:dyDescent="0.25">
      <c r="A39" s="47"/>
      <c r="B39" s="31"/>
      <c r="C39" s="31"/>
      <c r="D39" s="31"/>
      <c r="E39" s="31"/>
      <c r="F39" s="31"/>
    </row>
    <row r="40" spans="1:6" ht="15" x14ac:dyDescent="0.25">
      <c r="A40" s="15" t="s">
        <v>525</v>
      </c>
      <c r="B40" s="40"/>
      <c r="C40" s="40"/>
      <c r="D40" s="40"/>
      <c r="E40" s="40"/>
      <c r="F40" s="40"/>
    </row>
    <row r="41" spans="1:6" ht="15" x14ac:dyDescent="0.25">
      <c r="A41" s="47"/>
      <c r="B41" s="31"/>
      <c r="C41" s="31"/>
      <c r="D41" s="31"/>
      <c r="E41" s="31"/>
      <c r="F41" s="31"/>
    </row>
    <row r="42" spans="1:6" ht="15" x14ac:dyDescent="0.25">
      <c r="A42" s="15" t="s">
        <v>526</v>
      </c>
      <c r="B42" s="31"/>
      <c r="C42" s="31"/>
      <c r="D42" s="31"/>
      <c r="E42" s="31"/>
      <c r="F42" s="31"/>
    </row>
    <row r="43" spans="1:6" ht="15" x14ac:dyDescent="0.25">
      <c r="A43" s="39" t="s">
        <v>527</v>
      </c>
      <c r="B43" s="40"/>
      <c r="C43" s="40"/>
      <c r="D43" s="40"/>
      <c r="E43" s="40"/>
      <c r="F43" s="40"/>
    </row>
    <row r="44" spans="1:6" ht="15" x14ac:dyDescent="0.25">
      <c r="A44" s="39" t="s">
        <v>528</v>
      </c>
      <c r="B44" s="40"/>
      <c r="C44" s="40"/>
      <c r="D44" s="40"/>
      <c r="E44" s="40"/>
      <c r="F44" s="40"/>
    </row>
    <row r="45" spans="1:6" ht="15" x14ac:dyDescent="0.25">
      <c r="A45" s="39" t="s">
        <v>529</v>
      </c>
      <c r="B45" s="40"/>
      <c r="C45" s="40"/>
      <c r="D45" s="40"/>
      <c r="E45" s="40"/>
      <c r="F45" s="40"/>
    </row>
    <row r="46" spans="1:6" ht="15" x14ac:dyDescent="0.25">
      <c r="A46" s="47"/>
      <c r="B46" s="31"/>
      <c r="C46" s="31"/>
      <c r="D46" s="31"/>
      <c r="E46" s="31"/>
      <c r="F46" s="31"/>
    </row>
    <row r="47" spans="1:6" ht="30" x14ac:dyDescent="0.25">
      <c r="A47" s="15" t="s">
        <v>530</v>
      </c>
      <c r="B47" s="31"/>
      <c r="C47" s="31"/>
      <c r="D47" s="31"/>
      <c r="E47" s="31"/>
      <c r="F47" s="31"/>
    </row>
    <row r="48" spans="1:6" ht="15" x14ac:dyDescent="0.25">
      <c r="A48" s="39" t="s">
        <v>528</v>
      </c>
      <c r="B48" s="85"/>
      <c r="C48" s="85"/>
      <c r="D48" s="85"/>
      <c r="E48" s="85"/>
      <c r="F48" s="85"/>
    </row>
    <row r="49" spans="1:6" ht="15" x14ac:dyDescent="0.25">
      <c r="A49" s="39" t="s">
        <v>529</v>
      </c>
      <c r="B49" s="85"/>
      <c r="C49" s="85"/>
      <c r="D49" s="85"/>
      <c r="E49" s="85"/>
      <c r="F49" s="85"/>
    </row>
    <row r="50" spans="1:6" ht="15" x14ac:dyDescent="0.25">
      <c r="A50" s="47"/>
      <c r="B50" s="31"/>
      <c r="C50" s="31"/>
      <c r="D50" s="31"/>
      <c r="E50" s="31"/>
      <c r="F50" s="31"/>
    </row>
    <row r="51" spans="1:6" ht="15" x14ac:dyDescent="0.25">
      <c r="A51" s="15" t="s">
        <v>531</v>
      </c>
      <c r="B51" s="31"/>
      <c r="C51" s="31"/>
      <c r="D51" s="31"/>
      <c r="E51" s="31"/>
      <c r="F51" s="31"/>
    </row>
    <row r="52" spans="1:6" ht="15" x14ac:dyDescent="0.25">
      <c r="A52" s="39" t="s">
        <v>528</v>
      </c>
      <c r="B52" s="40"/>
      <c r="C52" s="40"/>
      <c r="D52" s="40"/>
      <c r="E52" s="40"/>
      <c r="F52" s="40"/>
    </row>
    <row r="53" spans="1:6" ht="15" x14ac:dyDescent="0.25">
      <c r="A53" s="39" t="s">
        <v>529</v>
      </c>
      <c r="B53" s="40"/>
      <c r="C53" s="40"/>
      <c r="D53" s="40"/>
      <c r="E53" s="40"/>
      <c r="F53" s="40"/>
    </row>
    <row r="54" spans="1:6" ht="15" x14ac:dyDescent="0.25">
      <c r="A54" s="39" t="s">
        <v>532</v>
      </c>
      <c r="B54" s="40"/>
      <c r="C54" s="40"/>
      <c r="D54" s="40"/>
      <c r="E54" s="40"/>
      <c r="F54" s="40"/>
    </row>
    <row r="55" spans="1:6" ht="15" x14ac:dyDescent="0.25">
      <c r="A55" s="47"/>
      <c r="B55" s="31"/>
      <c r="C55" s="31"/>
      <c r="D55" s="31"/>
      <c r="E55" s="31"/>
      <c r="F55" s="31"/>
    </row>
    <row r="56" spans="1:6" ht="44.25" customHeight="1" x14ac:dyDescent="0.25">
      <c r="A56" s="15" t="s">
        <v>533</v>
      </c>
      <c r="B56" s="31"/>
      <c r="C56" s="31"/>
      <c r="D56" s="31"/>
      <c r="E56" s="31"/>
      <c r="F56" s="31"/>
    </row>
    <row r="57" spans="1:6" ht="20.100000000000001" customHeight="1" x14ac:dyDescent="0.25">
      <c r="A57" s="39" t="s">
        <v>528</v>
      </c>
      <c r="B57" s="40"/>
      <c r="C57" s="40"/>
      <c r="D57" s="40"/>
      <c r="E57" s="40"/>
      <c r="F57" s="40"/>
    </row>
    <row r="58" spans="1:6" ht="20.100000000000001" customHeight="1" x14ac:dyDescent="0.25">
      <c r="A58" s="39" t="s">
        <v>529</v>
      </c>
      <c r="B58" s="40"/>
      <c r="C58" s="40"/>
      <c r="D58" s="40"/>
      <c r="E58" s="40"/>
      <c r="F58" s="40"/>
    </row>
    <row r="59" spans="1:6" ht="20.100000000000001" customHeight="1" x14ac:dyDescent="0.25">
      <c r="A59" s="47"/>
      <c r="B59" s="31"/>
      <c r="C59" s="31"/>
      <c r="D59" s="31"/>
      <c r="E59" s="31"/>
      <c r="F59" s="31"/>
    </row>
    <row r="60" spans="1:6" ht="20.100000000000001" customHeight="1" x14ac:dyDescent="0.25">
      <c r="A60" s="15" t="s">
        <v>534</v>
      </c>
      <c r="B60" s="31"/>
      <c r="C60" s="31"/>
      <c r="D60" s="31"/>
      <c r="E60" s="31"/>
      <c r="F60" s="31"/>
    </row>
    <row r="61" spans="1:6" ht="20.100000000000001" customHeight="1" x14ac:dyDescent="0.25">
      <c r="A61" s="39" t="s">
        <v>535</v>
      </c>
      <c r="B61" s="40"/>
      <c r="C61" s="40"/>
      <c r="D61" s="40"/>
      <c r="E61" s="40"/>
      <c r="F61" s="40"/>
    </row>
    <row r="62" spans="1:6" ht="20.100000000000001" customHeight="1" x14ac:dyDescent="0.25">
      <c r="A62" s="39" t="s">
        <v>536</v>
      </c>
      <c r="B62" s="86"/>
      <c r="C62" s="40"/>
      <c r="D62" s="40"/>
      <c r="E62" s="40"/>
      <c r="F62" s="40"/>
    </row>
    <row r="63" spans="1:6" ht="20.100000000000001" customHeight="1" x14ac:dyDescent="0.25">
      <c r="A63" s="47"/>
      <c r="B63" s="31"/>
      <c r="C63" s="31"/>
      <c r="D63" s="31"/>
      <c r="E63" s="31"/>
      <c r="F63" s="31"/>
    </row>
    <row r="64" spans="1:6" ht="20.100000000000001" customHeight="1" x14ac:dyDescent="0.25">
      <c r="A64" s="15" t="s">
        <v>537</v>
      </c>
      <c r="B64" s="31"/>
      <c r="C64" s="31"/>
      <c r="D64" s="31"/>
      <c r="E64" s="31"/>
      <c r="F64" s="31"/>
    </row>
    <row r="65" spans="1:6" ht="20.100000000000001" customHeight="1" x14ac:dyDescent="0.25">
      <c r="A65" s="39" t="s">
        <v>538</v>
      </c>
      <c r="B65" s="40"/>
      <c r="C65" s="40"/>
      <c r="D65" s="40"/>
      <c r="E65" s="40"/>
      <c r="F65" s="40"/>
    </row>
    <row r="66" spans="1:6" ht="20.100000000000001" customHeight="1" x14ac:dyDescent="0.25">
      <c r="A66" s="39" t="s">
        <v>539</v>
      </c>
      <c r="B66" s="40"/>
      <c r="C66" s="40"/>
      <c r="D66" s="40"/>
      <c r="E66" s="40"/>
      <c r="F66" s="40"/>
    </row>
    <row r="67" spans="1:6" ht="20.100000000000001" customHeight="1" x14ac:dyDescent="0.25">
      <c r="A67" s="82"/>
      <c r="B67" s="36"/>
      <c r="C67" s="36"/>
      <c r="D67" s="36"/>
      <c r="E67" s="36"/>
      <c r="F67" s="36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00000000-0002-0000-1200-000000000000}">
      <formula1>-1.79769313486231E+100</formula1>
      <formula2>1.79769313486231E+100</formula2>
    </dataValidation>
    <dataValidation type="whole" allowBlank="1" showInputMessage="1" showErrorMessage="1" sqref="B11:F13 B15:F17" xr:uid="{00000000-0002-0000-1200-000001000000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00000000-0002-0000-1200-000002000000}"/>
    <dataValidation allowBlank="1" showInputMessage="1" showErrorMessage="1" prompt="Definir si el tipo de sistema corresponde a una prestación laboral o es un fondo general para trabajadores del estado o municipio." sqref="B6:F6" xr:uid="{00000000-0002-0000-1200-000003000000}"/>
    <dataValidation allowBlank="1" showInputMessage="1" showErrorMessage="1" prompt="La empresa o institución que elaboró el estudio actuarial más reciente." sqref="B66:F66" xr:uid="{00000000-0002-0000-1200-000004000000}"/>
    <dataValidation type="whole" allowBlank="1" showInputMessage="1" showErrorMessage="1" prompt="El año en que el plan se encuentre en descapitalización." sqref="B61:F61" xr:uid="{00000000-0002-0000-1200-000005000000}">
      <formula1>1900</formula1>
      <formula2>2099</formula2>
    </dataValidation>
    <dataValidation type="decimal" allowBlank="1" showInputMessage="1" showErrorMessage="1" prompt="La esperanza de vida (en años) de los afiliados al plan. " sqref="B25:F25" xr:uid="{00000000-0002-0000-1200-000006000000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00000000-0002-0000-1200-000007000000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00000000-0002-0000-1200-000008000000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00000000-0002-0000-1200-000009000000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00000000-0002-0000-1200-00000A000000}">
      <formula1>0</formula1>
      <formula2>100</formula2>
    </dataValidation>
    <dataValidation type="whole" allowBlank="1" showInputMessage="1" showErrorMessage="1" prompt="El año en que se elaboró el estudio actuarial más reciente." sqref="B65:F65" xr:uid="{00000000-0002-0000-1200-00000B000000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00000000-0002-0000-1200-00000C000000}">
      <formula1>0</formula1>
      <formula2>100</formula2>
    </dataValidation>
    <dataValidation type="decimal" allowBlank="1" showInputMessage="1" showErrorMessage="1" sqref="B14:F14 B10:F10" xr:uid="{00000000-0002-0000-1200-00000D00000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6aa8a68a-ab09-4ac8-a697-fdce915bc567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armando</cp:lastModifiedBy>
  <cp:revision/>
  <cp:lastPrinted>2024-03-20T14:35:03Z</cp:lastPrinted>
  <dcterms:created xsi:type="dcterms:W3CDTF">2023-03-16T22:14:51Z</dcterms:created>
  <dcterms:modified xsi:type="dcterms:W3CDTF">2026-01-26T17:23:30Z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